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D:\Windows\ServiceProfiles\NetworkService\AppData\Local\Packages\oice_16_974fa576_32c1d314_2598\AC\Temp\"/>
    </mc:Choice>
  </mc:AlternateContent>
  <xr:revisionPtr revIDLastSave="0" documentId="8_{5BA0F234-479A-964C-B933-5D6B7B9C9573}" xr6:coauthVersionLast="47" xr6:coauthVersionMax="47" xr10:uidLastSave="{00000000-0000-0000-0000-000000000000}"/>
  <bookViews>
    <workbookView xWindow="-60" yWindow="-60" windowWidth="15480" windowHeight="11640" tabRatio="500" xr2:uid="{00000000-000D-0000-FFFF-FFFF00000000}"/>
  </bookViews>
  <sheets>
    <sheet name="Food Calculator" sheetId="1" r:id="rId1"/>
    <sheet name="Database" sheetId="2" r:id="rId2"/>
  </sheets>
  <definedNames>
    <definedName name="Chicken___Whole_oven_ready">OFFSET(Database!$A$3,0,0,COUNTA(Database!$A$1:$A$1),1)</definedName>
    <definedName name="IngredientLookup">Database!$A$3:$D$81</definedName>
    <definedName name="Ingredients">Database!$A$3:$A$81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 i="1" l="1"/>
  <c r="R5" i="1"/>
  <c r="R6" i="1"/>
  <c r="J7" i="1"/>
  <c r="R7" i="1"/>
  <c r="C8" i="1"/>
  <c r="D8" i="1"/>
  <c r="E8" i="1"/>
  <c r="F8" i="1"/>
  <c r="R8" i="1"/>
  <c r="C9" i="1"/>
  <c r="D9" i="1"/>
  <c r="E9" i="1"/>
  <c r="F9" i="1"/>
  <c r="R9" i="1"/>
  <c r="C10" i="1"/>
  <c r="D10" i="1"/>
  <c r="E10" i="1"/>
  <c r="F10" i="1"/>
  <c r="R10" i="1"/>
  <c r="C11" i="1"/>
  <c r="D11" i="1"/>
  <c r="E11" i="1"/>
  <c r="F11" i="1"/>
  <c r="R11" i="1"/>
  <c r="C12" i="1"/>
  <c r="D12" i="1"/>
  <c r="E12" i="1"/>
  <c r="F12" i="1"/>
  <c r="R12" i="1"/>
  <c r="C13" i="1"/>
  <c r="D13" i="1"/>
  <c r="E13" i="1"/>
  <c r="F13" i="1"/>
  <c r="C14" i="1"/>
  <c r="C15" i="1"/>
  <c r="C16" i="1"/>
  <c r="C17" i="1"/>
  <c r="C18" i="1"/>
  <c r="C19" i="1"/>
  <c r="C20" i="1"/>
  <c r="C21" i="1"/>
  <c r="C22" i="1"/>
  <c r="C23" i="1"/>
  <c r="C24" i="1"/>
  <c r="C25" i="1"/>
  <c r="C26" i="1"/>
  <c r="C27" i="1"/>
  <c r="C28" i="1"/>
  <c r="D14" i="1"/>
  <c r="D15" i="1"/>
  <c r="D16" i="1"/>
  <c r="D17" i="1"/>
  <c r="D18" i="1"/>
  <c r="D19" i="1"/>
  <c r="D20" i="1"/>
  <c r="D21" i="1"/>
  <c r="D22" i="1"/>
  <c r="D23" i="1"/>
  <c r="D24" i="1"/>
  <c r="D25" i="1"/>
  <c r="D26" i="1"/>
  <c r="D27" i="1"/>
  <c r="D28" i="1"/>
  <c r="K13" i="1"/>
  <c r="E14" i="1"/>
  <c r="E15" i="1"/>
  <c r="E16" i="1"/>
  <c r="E17" i="1"/>
  <c r="E18" i="1"/>
  <c r="E19" i="1"/>
  <c r="E20" i="1"/>
  <c r="E21" i="1"/>
  <c r="E22" i="1"/>
  <c r="E23" i="1"/>
  <c r="E24" i="1"/>
  <c r="E25" i="1"/>
  <c r="E26" i="1"/>
  <c r="E27" i="1"/>
  <c r="E28" i="1"/>
  <c r="L13" i="1"/>
  <c r="M13" i="1"/>
  <c r="N13" i="1"/>
  <c r="R13" i="1"/>
  <c r="F14" i="1"/>
  <c r="J14" i="1"/>
  <c r="L14" i="1"/>
  <c r="R14" i="1"/>
  <c r="F15" i="1"/>
  <c r="J15" i="1"/>
  <c r="K15" i="1"/>
  <c r="M15" i="1"/>
  <c r="N15" i="1"/>
  <c r="R15" i="1"/>
  <c r="F16" i="1"/>
  <c r="R16" i="1"/>
  <c r="F17" i="1"/>
  <c r="H17" i="1"/>
  <c r="R17" i="1"/>
  <c r="F18" i="1"/>
  <c r="H18" i="1"/>
  <c r="R18" i="1"/>
  <c r="F19" i="1"/>
  <c r="R19" i="1"/>
  <c r="F20" i="1"/>
  <c r="R20" i="1"/>
  <c r="F21" i="1"/>
  <c r="R21" i="1"/>
  <c r="F22" i="1"/>
  <c r="Q22" i="1"/>
  <c r="R22" i="1"/>
  <c r="F23" i="1"/>
  <c r="F24" i="1"/>
  <c r="H31" i="1"/>
  <c r="H32" i="1"/>
  <c r="H33" i="1"/>
  <c r="F25" i="1"/>
  <c r="F26" i="1"/>
  <c r="F27" i="1"/>
  <c r="F28" i="1"/>
  <c r="I31" i="1"/>
  <c r="P24" i="1"/>
  <c r="H28" i="1"/>
  <c r="I28" i="1"/>
  <c r="I32" i="1"/>
</calcChain>
</file>

<file path=xl/sharedStrings.xml><?xml version="1.0" encoding="utf-8"?>
<sst xmlns="http://schemas.openxmlformats.org/spreadsheetml/2006/main" count="115" uniqueCount="110">
  <si>
    <r>
      <rPr>
        <b/>
        <sz val="24"/>
        <color indexed="8"/>
        <rFont val="Arial"/>
        <family val="2"/>
      </rPr>
      <t xml:space="preserve">The Deluxe Raw Food Calculator V21-13-3
</t>
    </r>
    <r>
      <rPr>
        <sz val="16"/>
        <color indexed="8"/>
        <rFont val="Arial"/>
        <family val="2"/>
      </rPr>
      <t xml:space="preserve">Brought to you by www.facebook.com/groups/CatCrap/
The worlds best cat specific raw feeding support group
</t>
    </r>
    <r>
      <rPr>
        <b/>
        <i/>
        <sz val="10"/>
        <color indexed="8"/>
        <rFont val="Arial"/>
        <family val="2"/>
      </rPr>
      <t>© Louise Balmforth 2019 All rights reserved, Unauthorised publication of this calculator in any form or location is strictly prohibited</t>
    </r>
  </si>
  <si>
    <t>Select the foods you wish to include in your mix below. You should measure in either kg or pounds and select the appropriate units.</t>
  </si>
  <si>
    <t xml:space="preserve"> Select your weight unit first ---&gt;</t>
  </si>
  <si>
    <t>Set your Meat:Bone:Organ Ratio below.</t>
  </si>
  <si>
    <t>% to feed:</t>
  </si>
  <si>
    <t>Meat:</t>
  </si>
  <si>
    <t>Bone:</t>
  </si>
  <si>
    <t>Organ:</t>
  </si>
  <si>
    <t>Weight:</t>
  </si>
  <si>
    <t>Food Type:</t>
  </si>
  <si>
    <t>Chicken – Whole oven ready</t>
  </si>
  <si>
    <t>Beef – Steak</t>
  </si>
  <si>
    <t>Chicken – Heart</t>
  </si>
  <si>
    <t>Based on the foods you have entered recommended action:</t>
  </si>
  <si>
    <t>Beef – Liver</t>
  </si>
  <si>
    <t>MEAT</t>
  </si>
  <si>
    <t>BONE</t>
  </si>
  <si>
    <t>ORGAN</t>
  </si>
  <si>
    <t>E-SHELL</t>
  </si>
  <si>
    <t>B-MEAL</t>
  </si>
  <si>
    <t>Meat Correct</t>
  </si>
  <si>
    <t>Bone Correct</t>
  </si>
  <si>
    <t>Organ Correct</t>
  </si>
  <si>
    <t>Add ingredients to list then assuming one of the components is correct and adjust the other two according to the table above.
In the default example assuming that the bone is now correct you will need to add 2kg of meat and 0.6kg of organs as shown in the Bone Correct row.
If you assume the meat is correct you would need to remove 0.4kg of bones from the chicken and add 0.3kg of organ (clearly not as easy as adding extra meat and organs)</t>
  </si>
  <si>
    <t>Your  ingredients including the optional ones will make up</t>
  </si>
  <si>
    <r>
      <rPr>
        <b/>
        <sz val="12"/>
        <rFont val="Arial"/>
        <family val="2"/>
      </rPr>
      <t>Totals</t>
    </r>
    <r>
      <rPr>
        <sz val="12"/>
        <rFont val="Arial"/>
        <family val="2"/>
      </rPr>
      <t>:</t>
    </r>
  </si>
  <si>
    <t>You may also wish to add the following optional ingredients:</t>
  </si>
  <si>
    <t>Raw eggs</t>
  </si>
  <si>
    <r>
      <rPr>
        <sz val="10"/>
        <rFont val="Arial"/>
        <family val="2"/>
      </rPr>
      <t>To add ingredients to the database you need to create blank lines within the existing block of ingredients, simply adding them to the end of the list will not work..
Click the row number at the left edge of the line below where you wish to add an ingredient and select 'Insert Rows Above' –</t>
    </r>
    <r>
      <rPr>
        <b/>
        <sz val="10"/>
        <rFont val="Arial"/>
        <family val="2"/>
      </rPr>
      <t xml:space="preserve"> if you wish to enter it at the END OF THE LIST you must add it above the last entry and then sort the data to move it into the right place</t>
    </r>
    <r>
      <rPr>
        <sz val="10"/>
        <rFont val="Arial"/>
        <family val="2"/>
      </rPr>
      <t xml:space="preserve"> – see below..
Now enter the food name.. Categorise by including the animal first, then the portion or part, that way all chicken entries etc will be grouped in the drop down list in the calculator. Enter the appropriate values for meat, bone and organ content.
To sort the data, click the number 2 row label and drag down to the last entry to select all rows, go to Menu → Data → Sort. In options make sure 'Range includes Labels' and in 'Sort Criteria' select Food Item
Please let Louise have any new entries so the online version and download versions can be kept up to date.
I have removed the password from this sheet, making changes without care may break the program. Please do not upload new versions to the group without first discussing it with Louise</t>
    </r>
  </si>
  <si>
    <t>Food Item</t>
  </si>
  <si>
    <t>Meat %</t>
  </si>
  <si>
    <t>Bone %</t>
  </si>
  <si>
    <t>Organ %</t>
  </si>
  <si>
    <t>Beef – Heart</t>
  </si>
  <si>
    <t>Beef – Kidney</t>
  </si>
  <si>
    <t>Beef – Ribs</t>
  </si>
  <si>
    <t>Beef – Trachea</t>
  </si>
  <si>
    <t>Bone 100%</t>
  </si>
  <si>
    <t>Bone Meal</t>
  </si>
  <si>
    <t>Chicken – Back</t>
  </si>
  <si>
    <t>Chicken – Breast boneless</t>
  </si>
  <si>
    <t>Chicken – Breast portion</t>
  </si>
  <si>
    <t>Chicken – Drumstick</t>
  </si>
  <si>
    <t>Chicken – Feet</t>
  </si>
  <si>
    <t>Chicken – Frame</t>
  </si>
  <si>
    <t>Chicken – Gizzard</t>
  </si>
  <si>
    <t>Chicken – Leg quarter</t>
  </si>
  <si>
    <t>Chicken – Liver</t>
  </si>
  <si>
    <t>Chicken – Neck skinless</t>
  </si>
  <si>
    <t>Chicken – Neck with skin</t>
  </si>
  <si>
    <t>Chicken – Stripped 100% bone</t>
  </si>
  <si>
    <t>Chicken Thigh Boneless</t>
  </si>
  <si>
    <t>Chicken Thigh Bone In</t>
  </si>
  <si>
    <t>Chicken Whole De-Bone Leg and Wings</t>
  </si>
  <si>
    <t>Chicken – Wing</t>
  </si>
  <si>
    <t>Cornish Game Hen – Whole</t>
  </si>
  <si>
    <t>Duck – Feet</t>
  </si>
  <si>
    <t>Duck – Frame</t>
  </si>
  <si>
    <t>Duck – Head</t>
  </si>
  <si>
    <t>Duck – Neck</t>
  </si>
  <si>
    <t>Duck – Whole Domestic Oven ready Duck</t>
  </si>
  <si>
    <t>Duck – wild, Breast portion</t>
  </si>
  <si>
    <t>Duck – Wings</t>
  </si>
  <si>
    <t>Fish – Whole</t>
  </si>
  <si>
    <t>Lamb -  Heart</t>
  </si>
  <si>
    <t>Lamb – Arm</t>
  </si>
  <si>
    <t>Lamb – Blade</t>
  </si>
  <si>
    <t>Lamb – Centre Slice Leg</t>
  </si>
  <si>
    <t>Lamb – Half Shank</t>
  </si>
  <si>
    <t>Lamb – Kidney</t>
  </si>
  <si>
    <t>Lamb – Loin</t>
  </si>
  <si>
    <t>Lamb – Ribs</t>
  </si>
  <si>
    <t>Lamb – Whole Shank</t>
  </si>
  <si>
    <t>Minced Meat 00% Bone</t>
  </si>
  <si>
    <t>Minced Meat 05% Bone</t>
  </si>
  <si>
    <t>Minced Meat 10% Bone</t>
  </si>
  <si>
    <t>Minced Meat 15% Bone</t>
  </si>
  <si>
    <t>Minced Meat 20% Bone</t>
  </si>
  <si>
    <t>Minced Meat 25% Bone</t>
  </si>
  <si>
    <t>Minced Meat 30% Bone</t>
  </si>
  <si>
    <t>Minced Meat 35% Bone</t>
  </si>
  <si>
    <t>Minced Meat 40% Bone</t>
  </si>
  <si>
    <t>Minced Meat 45% Bone</t>
  </si>
  <si>
    <t>Minced Meat 50% Bone</t>
  </si>
  <si>
    <t>Minced Meat 55% Bone</t>
  </si>
  <si>
    <t>Minced Meat 60% Bone</t>
  </si>
  <si>
    <t>Pork – Feet</t>
  </si>
  <si>
    <t>Pork – Loin steak</t>
  </si>
  <si>
    <t>Pork – Ribs</t>
  </si>
  <si>
    <t>Pork – Tails</t>
  </si>
  <si>
    <t>Powdered Eggshell</t>
  </si>
  <si>
    <t>Quail – Whole Oven Ready</t>
  </si>
  <si>
    <t>Rabbit – Whole Rabbit (Dressed)</t>
  </si>
  <si>
    <t>Turkey – Back</t>
  </si>
  <si>
    <t>Turkey – Breast</t>
  </si>
  <si>
    <t>Turkey – Drumstick</t>
  </si>
  <si>
    <t>Turkey – Leg</t>
  </si>
  <si>
    <t>Turkey – Neck</t>
  </si>
  <si>
    <t>Turkey – Thigh</t>
  </si>
  <si>
    <t>Turkey – Whole</t>
  </si>
  <si>
    <t>Turkey – Wing</t>
  </si>
  <si>
    <t>Unbalanced Premade 75/5/20</t>
  </si>
  <si>
    <t>Unbalanced Premade 50/12/35</t>
  </si>
  <si>
    <t>Unbalanced Premade 50/20/30</t>
  </si>
  <si>
    <t>Unbalanced Premade 94/3/3</t>
  </si>
  <si>
    <t>Unbalanced Premade 85/10/5</t>
  </si>
  <si>
    <t>Veal – Heart</t>
  </si>
  <si>
    <t>Veal – Kidney</t>
  </si>
  <si>
    <t>lbs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</si>
</sst>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11" x14ac:knownFonts="1">
    <font>
      <sz val="10"/>
      <name val="Arial"/>
      <family val="2"/>
    </font>
    <font>
      <b/>
      <sz val="24"/>
      <color indexed="8"/>
      <name val="Arial"/>
      <family val="2"/>
    </font>
    <font>
      <sz val="16"/>
      <color indexed="8"/>
      <name val="Arial"/>
      <family val="2"/>
    </font>
    <font>
      <b/>
      <i/>
      <sz val="10"/>
      <color indexed="8"/>
      <name val="Arial"/>
      <family val="2"/>
    </font>
    <font>
      <sz val="12"/>
      <name val="Arial"/>
      <family val="2"/>
    </font>
    <font>
      <b/>
      <sz val="12"/>
      <name val="Arial"/>
      <family val="2"/>
    </font>
    <font>
      <b/>
      <sz val="10"/>
      <name val="Arial"/>
      <family val="2"/>
    </font>
    <font>
      <sz val="10"/>
      <color indexed="9"/>
      <name val="Arial"/>
      <family val="2"/>
    </font>
    <font>
      <sz val="9"/>
      <name val="Arial"/>
      <family val="2"/>
    </font>
    <font>
      <sz val="12"/>
      <color indexed="9"/>
      <name val="Arial"/>
      <family val="2"/>
    </font>
    <font>
      <b/>
      <sz val="12"/>
      <color indexed="63"/>
      <name val="Ubuntu"/>
    </font>
  </fonts>
  <fills count="6">
    <fill>
      <patternFill patternType="none"/>
    </fill>
    <fill>
      <patternFill patternType="gray125"/>
    </fill>
    <fill>
      <patternFill patternType="solid">
        <fgColor indexed="22"/>
        <bgColor indexed="31"/>
      </patternFill>
    </fill>
    <fill>
      <patternFill patternType="solid">
        <fgColor indexed="26"/>
        <bgColor indexed="9"/>
      </patternFill>
    </fill>
    <fill>
      <patternFill patternType="solid">
        <fgColor indexed="27"/>
        <bgColor indexed="9"/>
      </patternFill>
    </fill>
    <fill>
      <patternFill patternType="solid">
        <fgColor indexed="55"/>
        <bgColor indexed="23"/>
      </patternFill>
    </fill>
  </fills>
  <borders count="25">
    <border>
      <left/>
      <right/>
      <top/>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medium">
        <color indexed="8"/>
      </top>
      <bottom style="hair">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hair">
        <color indexed="8"/>
      </top>
      <bottom style="hair">
        <color indexed="8"/>
      </bottom>
      <diagonal/>
    </border>
    <border>
      <left style="thin">
        <color indexed="8"/>
      </left>
      <right style="thin">
        <color indexed="8"/>
      </right>
      <top style="medium">
        <color indexed="8"/>
      </top>
      <bottom style="medium">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hair">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hair">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style="medium">
        <color indexed="8"/>
      </left>
      <right style="medium">
        <color indexed="8"/>
      </right>
      <top style="hair">
        <color indexed="8"/>
      </top>
      <bottom style="medium">
        <color indexed="8"/>
      </bottom>
      <diagonal/>
    </border>
    <border>
      <left style="medium">
        <color indexed="8"/>
      </left>
      <right style="medium">
        <color indexed="8"/>
      </right>
      <top style="thin">
        <color indexed="8"/>
      </top>
      <bottom style="hair">
        <color indexed="8"/>
      </bottom>
      <diagonal/>
    </border>
  </borders>
  <cellStyleXfs count="1">
    <xf numFmtId="0" fontId="0" fillId="0" borderId="0"/>
  </cellStyleXfs>
  <cellXfs count="80">
    <xf numFmtId="0" fontId="0" fillId="0" borderId="0" xfId="0"/>
    <xf numFmtId="0" fontId="0" fillId="0" borderId="0" xfId="0" applyProtection="1"/>
    <xf numFmtId="0" fontId="0" fillId="0" borderId="0" xfId="0" applyFill="1" applyProtection="1"/>
    <xf numFmtId="0" fontId="4" fillId="0" borderId="0" xfId="0" applyFont="1" applyFill="1" applyBorder="1" applyAlignment="1" applyProtection="1">
      <alignment horizontal="left" vertical="top" wrapText="1"/>
    </xf>
    <xf numFmtId="0" fontId="4" fillId="0" borderId="0" xfId="0" applyFont="1" applyProtection="1"/>
    <xf numFmtId="0" fontId="5" fillId="0" borderId="0" xfId="0" applyFont="1" applyProtection="1">
      <protection locked="0"/>
    </xf>
    <xf numFmtId="0" fontId="0" fillId="0" borderId="0" xfId="0" applyAlignment="1" applyProtection="1">
      <alignment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5" fillId="2" borderId="1" xfId="0" applyFont="1" applyFill="1" applyBorder="1" applyAlignment="1" applyProtection="1">
      <alignment vertical="center"/>
    </xf>
    <xf numFmtId="0" fontId="5" fillId="0" borderId="0" xfId="0" applyFont="1" applyFill="1" applyBorder="1" applyAlignment="1" applyProtection="1">
      <alignment vertical="center"/>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NumberFormat="1" applyBorder="1" applyAlignment="1" applyProtection="1">
      <alignment horizontal="center" vertical="center"/>
    </xf>
    <xf numFmtId="0" fontId="4" fillId="3" borderId="8" xfId="0" applyFont="1" applyFill="1" applyBorder="1" applyAlignment="1" applyProtection="1">
      <alignment vertical="center"/>
      <protection locked="0"/>
    </xf>
    <xf numFmtId="0" fontId="4" fillId="3" borderId="8" xfId="0" applyNumberFormat="1" applyFont="1" applyFill="1" applyBorder="1" applyAlignment="1" applyProtection="1">
      <alignment vertical="center"/>
    </xf>
    <xf numFmtId="0" fontId="0" fillId="4" borderId="9" xfId="0" applyFont="1" applyFill="1" applyBorder="1" applyAlignment="1" applyProtection="1">
      <alignment vertical="center"/>
      <protection locked="0"/>
    </xf>
    <xf numFmtId="0" fontId="0" fillId="4" borderId="10" xfId="0" applyFont="1" applyFill="1" applyBorder="1" applyAlignment="1" applyProtection="1">
      <alignment vertical="center"/>
      <protection locked="0"/>
    </xf>
    <xf numFmtId="0" fontId="0" fillId="4" borderId="9" xfId="0" applyNumberFormat="1" applyFont="1" applyFill="1" applyBorder="1" applyAlignment="1" applyProtection="1">
      <alignment vertical="center"/>
    </xf>
    <xf numFmtId="0" fontId="7" fillId="0" borderId="0" xfId="0" applyNumberFormat="1" applyFont="1" applyFill="1" applyBorder="1" applyAlignment="1" applyProtection="1">
      <alignment vertical="center"/>
      <protection hidden="1"/>
    </xf>
    <xf numFmtId="0" fontId="4" fillId="4" borderId="8" xfId="0" applyFont="1" applyFill="1" applyBorder="1" applyProtection="1">
      <protection locked="0"/>
    </xf>
    <xf numFmtId="0" fontId="4" fillId="4" borderId="8" xfId="0" applyNumberFormat="1" applyFont="1" applyFill="1" applyBorder="1" applyAlignment="1" applyProtection="1">
      <alignment vertical="center"/>
    </xf>
    <xf numFmtId="0" fontId="0" fillId="3" borderId="11" xfId="0" applyFont="1" applyFill="1" applyBorder="1" applyAlignment="1" applyProtection="1">
      <alignment vertical="center"/>
      <protection locked="0"/>
    </xf>
    <xf numFmtId="0" fontId="0" fillId="3" borderId="8" xfId="0" applyFont="1" applyFill="1" applyBorder="1" applyAlignment="1" applyProtection="1">
      <alignment vertical="center"/>
      <protection locked="0"/>
    </xf>
    <xf numFmtId="0" fontId="4" fillId="3" borderId="8" xfId="0" applyFont="1" applyFill="1" applyBorder="1" applyProtection="1">
      <protection locked="0"/>
    </xf>
    <xf numFmtId="0" fontId="0" fillId="4" borderId="11" xfId="0" applyFont="1" applyFill="1" applyBorder="1" applyAlignment="1" applyProtection="1">
      <alignment vertical="center"/>
      <protection locked="0"/>
    </xf>
    <xf numFmtId="0" fontId="0" fillId="4" borderId="8" xfId="0" applyFont="1" applyFill="1" applyBorder="1" applyAlignment="1" applyProtection="1">
      <alignment vertical="center"/>
      <protection locked="0"/>
    </xf>
    <xf numFmtId="0" fontId="4" fillId="0" borderId="0" xfId="0" applyFont="1" applyAlignment="1" applyProtection="1">
      <alignment vertical="center"/>
    </xf>
    <xf numFmtId="0" fontId="4" fillId="4" borderId="8" xfId="0" applyFont="1" applyFill="1" applyBorder="1" applyAlignment="1" applyProtection="1">
      <alignment vertical="center"/>
      <protection locked="0"/>
    </xf>
    <xf numFmtId="0" fontId="5" fillId="0" borderId="12" xfId="0" applyFont="1" applyBorder="1" applyAlignment="1" applyProtection="1">
      <alignment horizontal="right"/>
    </xf>
    <xf numFmtId="0" fontId="5" fillId="0" borderId="13" xfId="0" applyFont="1" applyBorder="1" applyAlignment="1" applyProtection="1">
      <alignment horizontal="right"/>
    </xf>
    <xf numFmtId="0" fontId="5" fillId="0" borderId="14" xfId="0" applyFont="1" applyBorder="1" applyAlignment="1" applyProtection="1">
      <alignment horizontal="right"/>
    </xf>
    <xf numFmtId="0" fontId="5" fillId="0" borderId="15" xfId="0" applyFont="1" applyBorder="1" applyAlignment="1" applyProtection="1">
      <alignment horizontal="right" vertical="center"/>
    </xf>
    <xf numFmtId="164" fontId="5" fillId="5" borderId="2" xfId="0" applyNumberFormat="1" applyFont="1" applyFill="1" applyBorder="1" applyProtection="1"/>
    <xf numFmtId="165" fontId="5" fillId="0" borderId="3" xfId="0" applyNumberFormat="1" applyFont="1" applyBorder="1" applyProtection="1"/>
    <xf numFmtId="165" fontId="5" fillId="0" borderId="16" xfId="0" applyNumberFormat="1" applyFont="1" applyBorder="1" applyProtection="1"/>
    <xf numFmtId="0" fontId="5" fillId="0" borderId="16" xfId="0" applyNumberFormat="1" applyFont="1" applyBorder="1" applyProtection="1"/>
    <xf numFmtId="0" fontId="5" fillId="0" borderId="17" xfId="0" applyNumberFormat="1" applyFont="1" applyBorder="1" applyAlignment="1" applyProtection="1">
      <alignment vertical="center"/>
    </xf>
    <xf numFmtId="165" fontId="5" fillId="0" borderId="18" xfId="0" applyNumberFormat="1" applyFont="1" applyBorder="1" applyProtection="1"/>
    <xf numFmtId="164" fontId="5" fillId="5" borderId="19" xfId="0" applyNumberFormat="1" applyFont="1" applyFill="1" applyBorder="1" applyProtection="1"/>
    <xf numFmtId="0" fontId="0" fillId="5" borderId="16" xfId="0" applyFill="1" applyBorder="1" applyProtection="1"/>
    <xf numFmtId="0" fontId="5" fillId="5" borderId="17" xfId="0" applyFont="1" applyFill="1" applyBorder="1" applyAlignment="1" applyProtection="1">
      <alignment vertical="center"/>
    </xf>
    <xf numFmtId="165" fontId="5" fillId="0" borderId="5" xfId="0" applyNumberFormat="1" applyFont="1" applyBorder="1" applyProtection="1"/>
    <xf numFmtId="165" fontId="5" fillId="0" borderId="6" xfId="0" applyNumberFormat="1" applyFont="1" applyBorder="1" applyProtection="1"/>
    <xf numFmtId="164" fontId="5" fillId="5" borderId="21" xfId="0" applyNumberFormat="1" applyFont="1" applyFill="1" applyBorder="1" applyProtection="1"/>
    <xf numFmtId="0" fontId="5" fillId="0" borderId="21" xfId="0" applyNumberFormat="1" applyFont="1" applyBorder="1" applyProtection="1"/>
    <xf numFmtId="0" fontId="5" fillId="0" borderId="22" xfId="0" applyNumberFormat="1" applyFont="1" applyBorder="1" applyAlignment="1" applyProtection="1">
      <alignment vertical="center"/>
    </xf>
    <xf numFmtId="0" fontId="4" fillId="3" borderId="20" xfId="0" applyFont="1" applyFill="1" applyBorder="1" applyAlignment="1" applyProtection="1">
      <alignment vertical="center"/>
      <protection locked="0"/>
    </xf>
    <xf numFmtId="0" fontId="5" fillId="4" borderId="1" xfId="0" applyNumberFormat="1" applyFont="1" applyFill="1" applyBorder="1" applyAlignment="1" applyProtection="1">
      <alignment horizontal="right" vertical="center"/>
    </xf>
    <xf numFmtId="0" fontId="5" fillId="4" borderId="1" xfId="0" applyNumberFormat="1" applyFont="1" applyFill="1" applyBorder="1" applyAlignment="1" applyProtection="1">
      <alignment vertical="center"/>
    </xf>
    <xf numFmtId="0" fontId="5" fillId="0" borderId="0" xfId="0" applyNumberFormat="1" applyFont="1" applyAlignment="1" applyProtection="1">
      <alignment vertical="center"/>
    </xf>
    <xf numFmtId="0" fontId="0" fillId="3" borderId="23" xfId="0" applyFont="1" applyFill="1" applyBorder="1" applyAlignment="1" applyProtection="1">
      <alignment vertical="center"/>
      <protection locked="0"/>
    </xf>
    <xf numFmtId="0" fontId="0" fillId="3" borderId="24" xfId="0" applyFont="1" applyFill="1" applyBorder="1" applyAlignment="1" applyProtection="1">
      <alignment vertical="center"/>
      <protection locked="0"/>
    </xf>
    <xf numFmtId="0" fontId="5" fillId="0" borderId="1" xfId="0" applyFont="1" applyBorder="1" applyAlignment="1" applyProtection="1">
      <alignment horizontal="right" vertical="center"/>
    </xf>
    <xf numFmtId="0" fontId="4" fillId="0" borderId="1" xfId="0" applyNumberFormat="1" applyFont="1" applyBorder="1" applyAlignment="1" applyProtection="1">
      <alignment vertical="center"/>
    </xf>
    <xf numFmtId="0" fontId="9" fillId="0" borderId="0" xfId="0" applyNumberFormat="1" applyFont="1" applyFill="1" applyBorder="1" applyAlignment="1" applyProtection="1">
      <alignment vertical="center"/>
      <protection hidden="1"/>
    </xf>
    <xf numFmtId="0" fontId="5" fillId="0" borderId="0" xfId="0" applyNumberFormat="1" applyFont="1" applyAlignment="1" applyProtection="1">
      <alignment horizontal="right" vertical="center"/>
    </xf>
    <xf numFmtId="0" fontId="5" fillId="0" borderId="0" xfId="0" applyFont="1" applyProtection="1"/>
    <xf numFmtId="0" fontId="5" fillId="0" borderId="0" xfId="0" applyFont="1" applyBorder="1" applyAlignment="1" applyProtection="1">
      <alignment horizontal="right"/>
    </xf>
    <xf numFmtId="0" fontId="5" fillId="0" borderId="0" xfId="0" applyFont="1" applyBorder="1" applyProtection="1"/>
    <xf numFmtId="0" fontId="5" fillId="0" borderId="0" xfId="0" applyFont="1" applyFill="1" applyBorder="1" applyProtection="1"/>
    <xf numFmtId="0" fontId="6" fillId="0" borderId="0" xfId="0" applyFont="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7" fillId="0" borderId="0" xfId="0" applyNumberFormat="1" applyFont="1" applyAlignment="1" applyProtection="1">
      <alignment vertical="center"/>
    </xf>
    <xf numFmtId="0" fontId="10" fillId="0" borderId="0" xfId="0" applyNumberFormat="1" applyFont="1" applyAlignment="1" applyProtection="1">
      <alignment vertical="center"/>
    </xf>
    <xf numFmtId="0" fontId="0" fillId="0" borderId="0" xfId="0" applyNumberFormat="1"/>
    <xf numFmtId="0" fontId="0" fillId="0" borderId="0" xfId="0" applyFont="1" applyBorder="1" applyProtection="1"/>
    <xf numFmtId="0" fontId="0" fillId="0" borderId="0" xfId="0" applyFont="1" applyProtection="1"/>
    <xf numFmtId="0" fontId="8" fillId="0" borderId="0" xfId="0" applyFont="1" applyBorder="1" applyAlignment="1" applyProtection="1">
      <alignment horizontal="left" vertical="top" wrapText="1"/>
    </xf>
    <xf numFmtId="0" fontId="5" fillId="0" borderId="1" xfId="0" applyFont="1" applyBorder="1" applyProtection="1"/>
    <xf numFmtId="0" fontId="5" fillId="0" borderId="8" xfId="0" applyFont="1" applyBorder="1" applyProtection="1"/>
    <xf numFmtId="0" fontId="5" fillId="0" borderId="20" xfId="0" applyFont="1" applyBorder="1" applyProtection="1"/>
    <xf numFmtId="0" fontId="5" fillId="0" borderId="0" xfId="0" applyNumberFormat="1" applyFont="1" applyBorder="1" applyProtection="1"/>
    <xf numFmtId="49" fontId="1" fillId="0" borderId="0" xfId="0" applyNumberFormat="1" applyFont="1" applyBorder="1" applyAlignment="1" applyProtection="1">
      <alignment horizontal="center" vertical="top" wrapText="1"/>
    </xf>
    <xf numFmtId="0" fontId="4" fillId="0" borderId="0" xfId="0" applyFont="1" applyBorder="1" applyAlignment="1" applyProtection="1">
      <alignment horizontal="left" vertical="top" wrapText="1"/>
    </xf>
    <xf numFmtId="0" fontId="4" fillId="0" borderId="0" xfId="0" applyFont="1" applyBorder="1" applyAlignment="1" applyProtection="1">
      <alignment vertical="center"/>
    </xf>
    <xf numFmtId="0"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xf>
    <xf numFmtId="0" fontId="0" fillId="0" borderId="0" xfId="0" applyFont="1" applyBorder="1" applyAlignment="1" applyProtection="1">
      <alignment vertical="top"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EEEEEE"/>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3"/>
  <sheetViews>
    <sheetView showGridLines="0" tabSelected="1" topLeftCell="H1" workbookViewId="0">
      <selection activeCell="A9" sqref="A9"/>
    </sheetView>
  </sheetViews>
  <sheetFormatPr defaultColWidth="11.59375" defaultRowHeight="12.75" customHeight="1" x14ac:dyDescent="0.15"/>
  <cols>
    <col min="1" max="1" width="10.3828125" style="1" customWidth="1"/>
    <col min="2" max="2" width="33.98046875" style="1" customWidth="1"/>
    <col min="3" max="5" width="11.59375" style="1"/>
    <col min="6" max="6" width="5.796875" style="2" customWidth="1"/>
    <col min="7" max="7" width="7.28125" style="1" customWidth="1"/>
    <col min="8" max="8" width="12.9453125" style="1" customWidth="1"/>
    <col min="9" max="12" width="11.59375" style="1"/>
    <col min="13" max="13" width="11.4609375" style="1" customWidth="1"/>
    <col min="14" max="14" width="11.59375" style="1"/>
    <col min="15" max="15" width="15.5078125" style="1" customWidth="1"/>
    <col min="16" max="16" width="12.67578125" style="1" customWidth="1"/>
    <col min="17" max="17" width="16.1796875" style="1" customWidth="1"/>
    <col min="18" max="16384" width="11.59375" style="1"/>
  </cols>
  <sheetData>
    <row r="1" spans="1:20" ht="12.75" customHeight="1" x14ac:dyDescent="0.15">
      <c r="A1" s="74" t="s">
        <v>0</v>
      </c>
      <c r="B1" s="74"/>
      <c r="C1" s="74"/>
      <c r="D1" s="74"/>
      <c r="E1" s="74"/>
      <c r="F1" s="74"/>
      <c r="G1" s="74"/>
      <c r="H1" s="74"/>
      <c r="I1" s="74"/>
      <c r="J1" s="74"/>
      <c r="K1" s="74"/>
      <c r="L1" s="74"/>
      <c r="M1" s="74"/>
      <c r="N1" s="74"/>
      <c r="O1" s="74"/>
      <c r="P1" s="74"/>
      <c r="Q1" s="74"/>
      <c r="R1" s="74"/>
      <c r="S1" s="74"/>
    </row>
    <row r="2" spans="1:20" ht="98.45" customHeight="1" x14ac:dyDescent="0.15">
      <c r="A2" s="74"/>
      <c r="B2" s="74"/>
      <c r="C2" s="74"/>
      <c r="D2" s="74"/>
      <c r="E2" s="74"/>
      <c r="F2" s="74"/>
      <c r="G2" s="74"/>
      <c r="H2" s="74"/>
      <c r="I2" s="74"/>
      <c r="J2" s="74"/>
      <c r="K2" s="74"/>
      <c r="L2" s="74"/>
      <c r="M2" s="74"/>
      <c r="N2" s="74"/>
      <c r="O2" s="74"/>
      <c r="P2" s="74"/>
      <c r="Q2" s="74"/>
      <c r="R2" s="74"/>
      <c r="S2" s="74"/>
    </row>
    <row r="3" spans="1:20" ht="47.1" customHeight="1" x14ac:dyDescent="0.15">
      <c r="A3" s="75" t="s">
        <v>1</v>
      </c>
      <c r="B3" s="75"/>
      <c r="C3" s="75"/>
      <c r="D3" s="75"/>
      <c r="E3" s="75"/>
      <c r="F3" s="3"/>
    </row>
    <row r="5" spans="1:20" s="6" customFormat="1" ht="17.100000000000001" customHeight="1" x14ac:dyDescent="0.15">
      <c r="A5" s="1"/>
      <c r="B5" s="4" t="s">
        <v>2</v>
      </c>
      <c r="C5" s="5" t="s">
        <v>108</v>
      </c>
      <c r="D5" s="1"/>
      <c r="E5" s="1"/>
      <c r="F5" s="2"/>
      <c r="H5" s="76" t="s">
        <v>3</v>
      </c>
      <c r="I5" s="76"/>
      <c r="J5" s="76"/>
      <c r="K5" s="76"/>
      <c r="O5" s="1"/>
      <c r="P5" s="77" t="str">
        <f>"Cat weight ("&amp;C5&amp;")"</f>
        <v>Cat weight (lbs)</v>
      </c>
      <c r="Q5" s="78" t="s">
        <v>4</v>
      </c>
      <c r="R5" s="77" t="str">
        <f>"Daily amount ("&amp;C5&amp;")"</f>
        <v>Daily amount (lbs)</v>
      </c>
      <c r="T5" s="1"/>
    </row>
    <row r="6" spans="1:20" s="6" customFormat="1" ht="17.100000000000001" customHeight="1" x14ac:dyDescent="0.15">
      <c r="A6" s="1"/>
      <c r="B6" s="1"/>
      <c r="C6" s="1"/>
      <c r="D6" s="1"/>
      <c r="E6" s="1"/>
      <c r="F6" s="2"/>
      <c r="H6" s="7" t="s">
        <v>5</v>
      </c>
      <c r="I6" s="8" t="s">
        <v>6</v>
      </c>
      <c r="J6" s="9" t="s">
        <v>7</v>
      </c>
      <c r="O6" s="1"/>
      <c r="P6" s="77">
        <v>12</v>
      </c>
      <c r="Q6" s="78">
        <v>2.5</v>
      </c>
      <c r="R6" s="77">
        <f t="shared" ref="R6:R21" si="0">IF(P6="","",P6/100*Q6)</f>
        <v>0.3</v>
      </c>
      <c r="T6" s="1"/>
    </row>
    <row r="7" spans="1:20" s="6" customFormat="1" ht="17.100000000000001" customHeight="1" x14ac:dyDescent="0.15">
      <c r="A7" s="10" t="s">
        <v>8</v>
      </c>
      <c r="B7" s="10" t="s">
        <v>9</v>
      </c>
      <c r="C7" s="10" t="s">
        <v>5</v>
      </c>
      <c r="D7" s="10" t="s">
        <v>6</v>
      </c>
      <c r="E7" s="10" t="s">
        <v>7</v>
      </c>
      <c r="F7" s="11"/>
      <c r="H7" s="12">
        <v>75</v>
      </c>
      <c r="I7" s="13">
        <v>15</v>
      </c>
      <c r="J7" s="14">
        <f>100-H7-I7</f>
        <v>10</v>
      </c>
      <c r="O7" s="1"/>
      <c r="P7" s="15">
        <v>6</v>
      </c>
      <c r="Q7" s="15">
        <v>5</v>
      </c>
      <c r="R7" s="16">
        <f t="shared" si="0"/>
        <v>0.3</v>
      </c>
      <c r="T7" s="1"/>
    </row>
    <row r="8" spans="1:20" s="6" customFormat="1" ht="17.100000000000001" customHeight="1" x14ac:dyDescent="0.15">
      <c r="A8" s="17">
        <v>4.1100000000000003</v>
      </c>
      <c r="B8" s="18" t="s">
        <v>42</v>
      </c>
      <c r="C8" s="19">
        <f t="shared" ref="C8:C27" si="1">IF(B8&lt;&gt;"",ROUND(VLOOKUP(B8,IngredientLookup,2,FALSE)/100*A8,3),"")</f>
        <v>2.7130000000000001</v>
      </c>
      <c r="D8" s="19">
        <f t="shared" ref="D8:D27" si="2">IF(B8&lt;&gt;"",ROUND(VLOOKUP(B8,IngredientLookup,3,FALSE)/100*A8,3),"")</f>
        <v>1.3560000000000001</v>
      </c>
      <c r="E8" s="19">
        <f t="shared" ref="E8:E27" si="3">IF(B8&lt;&gt;"",ROUND(VLOOKUP(B8,IngredientLookup,4,FALSE)/100*A8,3),"")</f>
        <v>0</v>
      </c>
      <c r="F8" s="20">
        <f t="shared" ref="F8:F27" si="4">IF(OR(ISNUMBER(FIND("Eggshell",B8)),ISNUMBER(FIND("Bone Meal",B8))),D8-A8,0)</f>
        <v>0</v>
      </c>
      <c r="O8" s="1"/>
      <c r="P8" s="21">
        <v>4</v>
      </c>
      <c r="Q8" s="21">
        <v>2</v>
      </c>
      <c r="R8" s="22">
        <f t="shared" si="0"/>
        <v>0.08</v>
      </c>
      <c r="T8" s="1"/>
    </row>
    <row r="9" spans="1:20" s="6" customFormat="1" ht="17.100000000000001" customHeight="1" x14ac:dyDescent="0.15">
      <c r="A9" s="23">
        <v>0.9</v>
      </c>
      <c r="B9" s="24" t="s">
        <v>47</v>
      </c>
      <c r="C9" s="19">
        <f t="shared" si="1"/>
        <v>0</v>
      </c>
      <c r="D9" s="19">
        <f t="shared" si="2"/>
        <v>0</v>
      </c>
      <c r="E9" s="19">
        <f t="shared" si="3"/>
        <v>0.9</v>
      </c>
      <c r="F9" s="20">
        <f t="shared" si="4"/>
        <v>0</v>
      </c>
      <c r="G9" s="1"/>
      <c r="H9" s="1"/>
      <c r="I9" s="1"/>
      <c r="J9" s="1"/>
      <c r="K9" s="1"/>
      <c r="L9" s="1"/>
      <c r="M9" s="1"/>
      <c r="O9" s="1"/>
      <c r="P9" s="25"/>
      <c r="Q9" s="25"/>
      <c r="R9" s="16" t="str">
        <f t="shared" si="0"/>
        <v/>
      </c>
      <c r="T9" s="1"/>
    </row>
    <row r="10" spans="1:20" s="6" customFormat="1" ht="17.100000000000001" customHeight="1" x14ac:dyDescent="0.15">
      <c r="A10" s="26">
        <v>4.07</v>
      </c>
      <c r="B10" s="27" t="s">
        <v>87</v>
      </c>
      <c r="C10" s="19">
        <f t="shared" si="1"/>
        <v>4.07</v>
      </c>
      <c r="D10" s="19">
        <f t="shared" si="2"/>
        <v>0</v>
      </c>
      <c r="E10" s="19">
        <f t="shared" si="3"/>
        <v>0</v>
      </c>
      <c r="F10" s="20">
        <f t="shared" si="4"/>
        <v>0</v>
      </c>
      <c r="H10" s="28" t="s">
        <v>13</v>
      </c>
      <c r="O10" s="1"/>
      <c r="P10" s="29"/>
      <c r="Q10" s="29"/>
      <c r="R10" s="22" t="str">
        <f t="shared" si="0"/>
        <v/>
      </c>
      <c r="T10" s="1"/>
    </row>
    <row r="11" spans="1:20" s="6" customFormat="1" ht="17.100000000000001" customHeight="1" x14ac:dyDescent="0.15">
      <c r="A11" s="23"/>
      <c r="B11" s="24"/>
      <c r="C11" s="19" t="str">
        <f t="shared" si="1"/>
        <v/>
      </c>
      <c r="D11" s="19" t="str">
        <f t="shared" si="2"/>
        <v/>
      </c>
      <c r="E11" s="19" t="str">
        <f t="shared" si="3"/>
        <v/>
      </c>
      <c r="F11" s="20">
        <f t="shared" si="4"/>
        <v>0</v>
      </c>
      <c r="H11" s="1"/>
      <c r="I11" s="1"/>
      <c r="J11" s="1"/>
      <c r="K11" s="1"/>
      <c r="L11" s="1"/>
      <c r="M11" s="1"/>
      <c r="O11" s="1"/>
      <c r="P11" s="15"/>
      <c r="Q11" s="15"/>
      <c r="R11" s="16" t="str">
        <f t="shared" si="0"/>
        <v/>
      </c>
      <c r="T11" s="1"/>
    </row>
    <row r="12" spans="1:20" s="6" customFormat="1" ht="17.100000000000001" customHeight="1" x14ac:dyDescent="0.15">
      <c r="A12" s="26"/>
      <c r="B12" s="27"/>
      <c r="C12" s="19" t="str">
        <f t="shared" si="1"/>
        <v/>
      </c>
      <c r="D12" s="19" t="str">
        <f t="shared" si="2"/>
        <v/>
      </c>
      <c r="E12" s="19" t="str">
        <f t="shared" si="3"/>
        <v/>
      </c>
      <c r="F12" s="20">
        <f t="shared" si="4"/>
        <v>0</v>
      </c>
      <c r="H12" s="70"/>
      <c r="I12" s="70"/>
      <c r="J12" s="30" t="s">
        <v>15</v>
      </c>
      <c r="K12" s="30" t="s">
        <v>16</v>
      </c>
      <c r="L12" s="31" t="s">
        <v>17</v>
      </c>
      <c r="M12" s="32" t="s">
        <v>18</v>
      </c>
      <c r="N12" s="33" t="s">
        <v>19</v>
      </c>
      <c r="O12" s="1"/>
      <c r="P12" s="29"/>
      <c r="Q12" s="29"/>
      <c r="R12" s="22" t="str">
        <f t="shared" si="0"/>
        <v/>
      </c>
      <c r="T12" s="1"/>
    </row>
    <row r="13" spans="1:20" s="6" customFormat="1" ht="17.100000000000001" customHeight="1" x14ac:dyDescent="0.15">
      <c r="A13" s="23"/>
      <c r="B13" s="24"/>
      <c r="C13" s="19" t="str">
        <f t="shared" si="1"/>
        <v/>
      </c>
      <c r="D13" s="19" t="str">
        <f t="shared" si="2"/>
        <v/>
      </c>
      <c r="E13" s="19" t="str">
        <f t="shared" si="3"/>
        <v/>
      </c>
      <c r="F13" s="20">
        <f t="shared" si="4"/>
        <v>0</v>
      </c>
      <c r="H13" s="71" t="s">
        <v>20</v>
      </c>
      <c r="I13" s="71"/>
      <c r="J13" s="34"/>
      <c r="K13" s="35">
        <f>ROUND((C28/H7*I7),2)-D28</f>
        <v>4.0000000000000036E-3</v>
      </c>
      <c r="L13" s="36">
        <f>(C28/H7*J7)-E28</f>
        <v>4.4000000000000705E-3</v>
      </c>
      <c r="M13" s="37">
        <f>ROUND((K13/25),4)</f>
        <v>2.0000000000000001E-4</v>
      </c>
      <c r="N13" s="38">
        <f>ROUND((K13/4.16667),3)</f>
        <v>1E-3</v>
      </c>
      <c r="O13" s="1"/>
      <c r="P13" s="15"/>
      <c r="Q13" s="15"/>
      <c r="R13" s="16" t="str">
        <f t="shared" si="0"/>
        <v/>
      </c>
      <c r="T13" s="1"/>
    </row>
    <row r="14" spans="1:20" s="6" customFormat="1" ht="17.100000000000001" customHeight="1" x14ac:dyDescent="0.15">
      <c r="A14" s="26"/>
      <c r="B14" s="27"/>
      <c r="C14" s="19" t="str">
        <f t="shared" si="1"/>
        <v/>
      </c>
      <c r="D14" s="19" t="str">
        <f t="shared" si="2"/>
        <v/>
      </c>
      <c r="E14" s="19" t="str">
        <f t="shared" si="3"/>
        <v/>
      </c>
      <c r="F14" s="20">
        <f t="shared" si="4"/>
        <v>0</v>
      </c>
      <c r="H14" s="71" t="s">
        <v>21</v>
      </c>
      <c r="I14" s="71"/>
      <c r="J14" s="39">
        <f>(D28/I7*H7)-C28</f>
        <v>-3.0000000000001137E-3</v>
      </c>
      <c r="K14" s="40"/>
      <c r="L14" s="36">
        <f>(D28/I7*J7)-E28</f>
        <v>4.0000000000001146E-3</v>
      </c>
      <c r="M14" s="41"/>
      <c r="N14" s="42"/>
      <c r="O14" s="1"/>
      <c r="P14" s="29"/>
      <c r="Q14" s="29"/>
      <c r="R14" s="22" t="str">
        <f t="shared" si="0"/>
        <v/>
      </c>
      <c r="T14" s="1"/>
    </row>
    <row r="15" spans="1:20" s="6" customFormat="1" ht="17.100000000000001" customHeight="1" x14ac:dyDescent="0.15">
      <c r="A15" s="23"/>
      <c r="B15" s="24"/>
      <c r="C15" s="19" t="str">
        <f t="shared" si="1"/>
        <v/>
      </c>
      <c r="D15" s="19" t="str">
        <f t="shared" si="2"/>
        <v/>
      </c>
      <c r="E15" s="19" t="str">
        <f t="shared" si="3"/>
        <v/>
      </c>
      <c r="F15" s="20">
        <f t="shared" si="4"/>
        <v>0</v>
      </c>
      <c r="H15" s="72" t="s">
        <v>22</v>
      </c>
      <c r="I15" s="72"/>
      <c r="J15" s="43">
        <f>(E28/J7*H7)-C28</f>
        <v>-3.3000000000000362E-2</v>
      </c>
      <c r="K15" s="44">
        <f>(E28/J7*I7)-D28</f>
        <v>-6.0000000000002274E-3</v>
      </c>
      <c r="L15" s="45"/>
      <c r="M15" s="46">
        <f>ROUND((K15/25),3)</f>
        <v>0</v>
      </c>
      <c r="N15" s="47">
        <f>ROUND((K15/4.16667),3)</f>
        <v>-1E-3</v>
      </c>
      <c r="O15" s="1"/>
      <c r="P15" s="15"/>
      <c r="Q15" s="15"/>
      <c r="R15" s="16" t="str">
        <f t="shared" si="0"/>
        <v/>
      </c>
      <c r="S15" s="28"/>
      <c r="T15" s="1"/>
    </row>
    <row r="16" spans="1:20" s="6" customFormat="1" ht="17.100000000000001" customHeight="1" x14ac:dyDescent="0.15">
      <c r="A16" s="26"/>
      <c r="B16" s="27"/>
      <c r="C16" s="19" t="str">
        <f t="shared" si="1"/>
        <v/>
      </c>
      <c r="D16" s="19" t="str">
        <f t="shared" si="2"/>
        <v/>
      </c>
      <c r="E16" s="19" t="str">
        <f t="shared" si="3"/>
        <v/>
      </c>
      <c r="F16" s="20">
        <f t="shared" si="4"/>
        <v>0</v>
      </c>
      <c r="H16" s="1"/>
      <c r="I16" s="1"/>
      <c r="J16" s="1"/>
      <c r="K16" s="1"/>
      <c r="L16" s="1"/>
      <c r="M16" s="1"/>
      <c r="O16" s="1"/>
      <c r="P16" s="29"/>
      <c r="Q16" s="29"/>
      <c r="R16" s="22" t="str">
        <f t="shared" si="0"/>
        <v/>
      </c>
      <c r="S16" s="28"/>
      <c r="T16" s="1"/>
    </row>
    <row r="17" spans="1:20" s="6" customFormat="1" ht="17.100000000000001" customHeight="1" x14ac:dyDescent="0.15">
      <c r="A17" s="23"/>
      <c r="B17" s="24"/>
      <c r="C17" s="19" t="str">
        <f t="shared" si="1"/>
        <v/>
      </c>
      <c r="D17" s="19" t="str">
        <f t="shared" si="2"/>
        <v/>
      </c>
      <c r="E17" s="19" t="str">
        <f t="shared" si="3"/>
        <v/>
      </c>
      <c r="F17" s="20">
        <f t="shared" si="4"/>
        <v>0</v>
      </c>
      <c r="H17" s="73" t="str">
        <f>IF(C5="kg",M13&amp;C5&amp;" is "&amp;ROUND(M13*1000/5,3)&amp;" teaspoons and "&amp;N13&amp;C5&amp;" is "&amp;ROUND(N13*1000/5,1)&amp;" teaspoons",M13&amp;C5&amp;" is "&amp;ROUND(M13/2.2*1000/5,1)&amp;" teaspoons and "&amp;N13&amp;C5&amp;" is "&amp;ROUND(N13/2.2*1000/5,1)&amp;" teaspoons")</f>
        <v>0.0002lbs is 0 teaspoons and 0.001lbs is 0.1 teaspoons</v>
      </c>
      <c r="I17" s="73"/>
      <c r="J17" s="73"/>
      <c r="K17" s="73"/>
      <c r="L17" s="73"/>
      <c r="M17" s="73"/>
      <c r="N17" s="73"/>
      <c r="O17" s="1"/>
      <c r="P17" s="15"/>
      <c r="Q17" s="15"/>
      <c r="R17" s="16" t="str">
        <f t="shared" si="0"/>
        <v/>
      </c>
      <c r="S17" s="28"/>
      <c r="T17" s="1"/>
    </row>
    <row r="18" spans="1:20" s="6" customFormat="1" ht="17.100000000000001" customHeight="1" x14ac:dyDescent="0.15">
      <c r="A18" s="26"/>
      <c r="B18" s="27"/>
      <c r="C18" s="19" t="str">
        <f t="shared" si="1"/>
        <v/>
      </c>
      <c r="D18" s="19" t="str">
        <f t="shared" si="2"/>
        <v/>
      </c>
      <c r="E18" s="19" t="str">
        <f t="shared" si="3"/>
        <v/>
      </c>
      <c r="F18" s="20">
        <f t="shared" si="4"/>
        <v>0</v>
      </c>
      <c r="H18" s="73" t="str">
        <f>IF(C5="kg",M15&amp;C5&amp;" is "&amp;ROUND(M15*1000/5,1)&amp;" teaspoons and "&amp;N15&amp;C5&amp;" is "&amp;ROUND(N15*1000/5,1)&amp;" teaspoons",M15&amp;C5&amp;" is "&amp;ROUND(M15/2.2*1000/5,1)&amp;" teaspoons and "&amp;N15&amp;C5&amp;" is "&amp;ROUND(N15/2.2*1000/5,1)&amp;" teaspoons")</f>
        <v>0lbs is 0 teaspoons and -0.001lbs is -0.1 teaspoons</v>
      </c>
      <c r="I18" s="73"/>
      <c r="J18" s="73"/>
      <c r="K18" s="73"/>
      <c r="L18" s="73"/>
      <c r="M18" s="73"/>
      <c r="N18" s="73"/>
      <c r="O18" s="1"/>
      <c r="P18" s="29"/>
      <c r="Q18" s="29"/>
      <c r="R18" s="22" t="str">
        <f t="shared" si="0"/>
        <v/>
      </c>
      <c r="S18" s="28"/>
      <c r="T18" s="1"/>
    </row>
    <row r="19" spans="1:20" s="6" customFormat="1" ht="17.100000000000001" customHeight="1" x14ac:dyDescent="0.15">
      <c r="A19" s="23"/>
      <c r="B19" s="24"/>
      <c r="C19" s="19" t="str">
        <f t="shared" si="1"/>
        <v/>
      </c>
      <c r="D19" s="19" t="str">
        <f t="shared" si="2"/>
        <v/>
      </c>
      <c r="E19" s="19" t="str">
        <f t="shared" si="3"/>
        <v/>
      </c>
      <c r="F19" s="20">
        <f t="shared" si="4"/>
        <v>0</v>
      </c>
      <c r="H19" s="1"/>
      <c r="I19" s="1"/>
      <c r="J19" s="1"/>
      <c r="K19" s="1"/>
      <c r="L19" s="1"/>
      <c r="M19" s="1"/>
      <c r="O19" s="1"/>
      <c r="P19" s="15"/>
      <c r="Q19" s="15"/>
      <c r="R19" s="16" t="str">
        <f t="shared" si="0"/>
        <v/>
      </c>
      <c r="S19" s="28"/>
      <c r="T19" s="1"/>
    </row>
    <row r="20" spans="1:20" s="6" customFormat="1" ht="17.100000000000001" customHeight="1" x14ac:dyDescent="0.15">
      <c r="A20" s="26"/>
      <c r="B20" s="27"/>
      <c r="C20" s="19" t="str">
        <f t="shared" si="1"/>
        <v/>
      </c>
      <c r="D20" s="19" t="str">
        <f t="shared" si="2"/>
        <v/>
      </c>
      <c r="E20" s="19" t="str">
        <f t="shared" si="3"/>
        <v/>
      </c>
      <c r="F20" s="20">
        <f t="shared" si="4"/>
        <v>0</v>
      </c>
      <c r="H20" s="69" t="s">
        <v>23</v>
      </c>
      <c r="I20" s="69"/>
      <c r="J20" s="69"/>
      <c r="K20" s="69"/>
      <c r="L20" s="69"/>
      <c r="M20" s="69"/>
      <c r="O20" s="1"/>
      <c r="P20" s="29"/>
      <c r="Q20" s="29"/>
      <c r="R20" s="22" t="str">
        <f t="shared" si="0"/>
        <v/>
      </c>
      <c r="S20" s="28"/>
      <c r="T20" s="1"/>
    </row>
    <row r="21" spans="1:20" s="6" customFormat="1" ht="17.100000000000001" customHeight="1" x14ac:dyDescent="0.15">
      <c r="A21" s="23"/>
      <c r="B21" s="24"/>
      <c r="C21" s="19" t="str">
        <f t="shared" si="1"/>
        <v/>
      </c>
      <c r="D21" s="19" t="str">
        <f t="shared" si="2"/>
        <v/>
      </c>
      <c r="E21" s="19" t="str">
        <f t="shared" si="3"/>
        <v/>
      </c>
      <c r="F21" s="20">
        <f t="shared" si="4"/>
        <v>0</v>
      </c>
      <c r="H21" s="69"/>
      <c r="I21" s="69"/>
      <c r="J21" s="69"/>
      <c r="K21" s="69"/>
      <c r="L21" s="69"/>
      <c r="M21" s="69"/>
      <c r="O21" s="1"/>
      <c r="P21" s="48"/>
      <c r="Q21" s="48"/>
      <c r="R21" s="16" t="str">
        <f t="shared" si="0"/>
        <v/>
      </c>
      <c r="S21" s="28"/>
      <c r="T21" s="1"/>
    </row>
    <row r="22" spans="1:20" s="6" customFormat="1" ht="17.100000000000001" customHeight="1" x14ac:dyDescent="0.15">
      <c r="A22" s="26"/>
      <c r="B22" s="27"/>
      <c r="C22" s="19" t="str">
        <f t="shared" si="1"/>
        <v/>
      </c>
      <c r="D22" s="19" t="str">
        <f t="shared" si="2"/>
        <v/>
      </c>
      <c r="E22" s="19" t="str">
        <f t="shared" si="3"/>
        <v/>
      </c>
      <c r="F22" s="20">
        <f t="shared" si="4"/>
        <v>0</v>
      </c>
      <c r="H22" s="69"/>
      <c r="I22" s="69"/>
      <c r="J22" s="69"/>
      <c r="K22" s="69"/>
      <c r="L22" s="69"/>
      <c r="M22" s="69"/>
      <c r="O22" s="1"/>
      <c r="P22" s="28"/>
      <c r="Q22" s="49" t="str">
        <f>"Total ("&amp;C5&amp;")"</f>
        <v>Total (lbs)</v>
      </c>
      <c r="R22" s="50">
        <f>SUM(R7:R21)</f>
        <v>0.38</v>
      </c>
      <c r="S22" s="28"/>
      <c r="T22" s="1"/>
    </row>
    <row r="23" spans="1:20" s="6" customFormat="1" ht="17.100000000000001" customHeight="1" x14ac:dyDescent="0.15">
      <c r="A23" s="23"/>
      <c r="B23" s="24"/>
      <c r="C23" s="19" t="str">
        <f t="shared" si="1"/>
        <v/>
      </c>
      <c r="D23" s="19" t="str">
        <f t="shared" si="2"/>
        <v/>
      </c>
      <c r="E23" s="19" t="str">
        <f t="shared" si="3"/>
        <v/>
      </c>
      <c r="F23" s="20">
        <f t="shared" si="4"/>
        <v>0</v>
      </c>
      <c r="H23" s="69"/>
      <c r="I23" s="69"/>
      <c r="J23" s="69"/>
      <c r="K23" s="69"/>
      <c r="L23" s="69"/>
      <c r="M23" s="69"/>
      <c r="O23" s="1"/>
      <c r="S23" s="28"/>
      <c r="T23" s="1"/>
    </row>
    <row r="24" spans="1:20" s="6" customFormat="1" ht="17.100000000000001" customHeight="1" x14ac:dyDescent="0.15">
      <c r="A24" s="26"/>
      <c r="B24" s="27"/>
      <c r="C24" s="19" t="str">
        <f t="shared" si="1"/>
        <v/>
      </c>
      <c r="D24" s="19" t="str">
        <f t="shared" si="2"/>
        <v/>
      </c>
      <c r="E24" s="19" t="str">
        <f t="shared" si="3"/>
        <v/>
      </c>
      <c r="F24" s="20">
        <f t="shared" si="4"/>
        <v>0</v>
      </c>
      <c r="G24" s="1"/>
      <c r="H24" s="69"/>
      <c r="I24" s="69"/>
      <c r="J24" s="69"/>
      <c r="K24" s="69"/>
      <c r="L24" s="69"/>
      <c r="M24" s="69"/>
      <c r="O24" s="1"/>
      <c r="P24" s="51" t="str">
        <f>IF(R22&lt;&gt;0,"The mix should last the above cats about "&amp;ROUND(I31/R22,0)&amp;" days","Enter cats weights and percentage to feed to get batch duration")</f>
        <v>The mix should last the above cats about 25 days</v>
      </c>
      <c r="Q24" s="28"/>
      <c r="R24" s="28"/>
      <c r="S24" s="28"/>
      <c r="T24" s="1"/>
    </row>
    <row r="25" spans="1:20" s="6" customFormat="1" ht="17.100000000000001" customHeight="1" x14ac:dyDescent="0.15">
      <c r="A25" s="23"/>
      <c r="B25" s="24"/>
      <c r="C25" s="19" t="str">
        <f t="shared" si="1"/>
        <v/>
      </c>
      <c r="D25" s="19" t="str">
        <f t="shared" si="2"/>
        <v/>
      </c>
      <c r="E25" s="19" t="str">
        <f t="shared" si="3"/>
        <v/>
      </c>
      <c r="F25" s="20">
        <f t="shared" si="4"/>
        <v>0</v>
      </c>
      <c r="G25" s="1"/>
      <c r="H25" s="69"/>
      <c r="I25" s="69"/>
      <c r="J25" s="69"/>
      <c r="K25" s="69"/>
      <c r="L25" s="69"/>
      <c r="M25" s="69"/>
      <c r="O25" s="1"/>
      <c r="P25" s="28"/>
      <c r="Q25" s="28"/>
      <c r="R25" s="28"/>
      <c r="S25" s="28"/>
      <c r="T25" s="1"/>
    </row>
    <row r="26" spans="1:20" ht="17.100000000000001" customHeight="1" x14ac:dyDescent="0.15">
      <c r="A26" s="26"/>
      <c r="B26" s="27"/>
      <c r="C26" s="19" t="str">
        <f t="shared" si="1"/>
        <v/>
      </c>
      <c r="D26" s="19" t="str">
        <f t="shared" si="2"/>
        <v/>
      </c>
      <c r="E26" s="19" t="str">
        <f t="shared" si="3"/>
        <v/>
      </c>
      <c r="F26" s="20">
        <f t="shared" si="4"/>
        <v>0</v>
      </c>
      <c r="K26" s="6"/>
      <c r="L26" s="6"/>
      <c r="M26" s="6"/>
      <c r="P26" s="4"/>
      <c r="Q26" s="4"/>
      <c r="R26" s="4"/>
      <c r="S26" s="4"/>
    </row>
    <row r="27" spans="1:20" ht="17.100000000000001" customHeight="1" x14ac:dyDescent="0.15">
      <c r="A27" s="52"/>
      <c r="B27" s="53"/>
      <c r="C27" s="19" t="str">
        <f t="shared" si="1"/>
        <v/>
      </c>
      <c r="D27" s="19" t="str">
        <f t="shared" si="2"/>
        <v/>
      </c>
      <c r="E27" s="19" t="str">
        <f t="shared" si="3"/>
        <v/>
      </c>
      <c r="F27" s="20">
        <f t="shared" si="4"/>
        <v>0</v>
      </c>
      <c r="H27" s="28" t="s">
        <v>24</v>
      </c>
      <c r="I27" s="6"/>
      <c r="J27" s="6"/>
      <c r="K27" s="6"/>
      <c r="L27" s="6"/>
      <c r="M27" s="6"/>
      <c r="P27" s="4"/>
      <c r="Q27" s="4"/>
      <c r="R27" s="4"/>
      <c r="S27" s="4"/>
    </row>
    <row r="28" spans="1:20" ht="18.75" customHeight="1" x14ac:dyDescent="0.15">
      <c r="B28" s="54" t="s">
        <v>25</v>
      </c>
      <c r="C28" s="55">
        <f>ROUND(SUM(C8:C27),3)</f>
        <v>6.7830000000000004</v>
      </c>
      <c r="D28" s="55">
        <f>ROUND(SUM(D8:D27),3)</f>
        <v>1.3560000000000001</v>
      </c>
      <c r="E28" s="55">
        <f>ROUND(SUM(E8:E27),3)</f>
        <v>0.9</v>
      </c>
      <c r="F28" s="56">
        <f>SUM(F8:F27)</f>
        <v>0</v>
      </c>
      <c r="H28" s="57">
        <f>I31</f>
        <v>9.6</v>
      </c>
      <c r="I28" s="58" t="str">
        <f>C5&amp;" of food"</f>
        <v>lbs of food</v>
      </c>
      <c r="J28" s="6"/>
      <c r="K28" s="6"/>
      <c r="L28" s="6"/>
      <c r="M28" s="6"/>
      <c r="P28" s="4"/>
      <c r="Q28" s="4"/>
      <c r="R28" s="4"/>
      <c r="S28" s="4"/>
    </row>
    <row r="29" spans="1:20" ht="19.350000000000001" customHeight="1" x14ac:dyDescent="0.15">
      <c r="B29" s="59"/>
      <c r="C29" s="60"/>
      <c r="D29" s="60"/>
      <c r="E29" s="60"/>
      <c r="F29" s="61"/>
      <c r="M29" s="6"/>
    </row>
    <row r="30" spans="1:20" ht="19.350000000000001" customHeight="1" x14ac:dyDescent="0.15">
      <c r="B30" s="59"/>
      <c r="C30" s="60"/>
      <c r="D30" s="60"/>
      <c r="E30" s="60"/>
      <c r="F30" s="61"/>
      <c r="H30" s="28" t="s">
        <v>26</v>
      </c>
      <c r="I30" s="6"/>
      <c r="J30" s="6"/>
      <c r="K30" s="6"/>
      <c r="L30" s="6"/>
      <c r="M30" s="6"/>
    </row>
    <row r="31" spans="1:20" ht="12.75" customHeight="1" x14ac:dyDescent="0.15">
      <c r="A31" s="62"/>
      <c r="B31" s="62"/>
      <c r="C31" s="62"/>
      <c r="D31" s="62"/>
      <c r="E31" s="62"/>
      <c r="F31" s="63"/>
      <c r="H31" s="64">
        <f>ROUND((C28+D28+E28)/15,2)</f>
        <v>0.6</v>
      </c>
      <c r="I31" s="64">
        <f>IF(C5="kg",ROUND(C28+D28+E28+H32+(H33*0.06)-F28,1),ROUND((C28+D28+E28+H32)+(H22*0.06/2.2)-F28,1))</f>
        <v>9.6</v>
      </c>
      <c r="J31" s="6"/>
      <c r="K31" s="6"/>
      <c r="L31" s="6"/>
      <c r="M31" s="6"/>
    </row>
    <row r="32" spans="1:20" ht="12.75" customHeight="1" x14ac:dyDescent="0.15">
      <c r="A32" s="62"/>
      <c r="B32" s="62"/>
      <c r="C32" s="62"/>
      <c r="D32" s="62"/>
      <c r="E32" s="62"/>
      <c r="F32" s="63"/>
      <c r="H32" s="51">
        <f>H31</f>
        <v>0.6</v>
      </c>
      <c r="I32" s="65" t="str">
        <f>C5&amp;" of tinned oily fish such as pilchard or sardine"</f>
        <v>lbs of tinned oily fish such as pilchard or sardine</v>
      </c>
      <c r="J32" s="6"/>
      <c r="K32" s="6"/>
      <c r="L32" s="6"/>
      <c r="M32" s="6"/>
      <c r="Q32" s="51"/>
      <c r="R32" s="6"/>
      <c r="S32" s="6"/>
      <c r="T32" s="6"/>
    </row>
    <row r="33" spans="1:20" ht="12.75" customHeight="1" x14ac:dyDescent="0.15">
      <c r="A33" s="62"/>
      <c r="B33" s="62"/>
      <c r="C33" s="62"/>
      <c r="D33" s="62"/>
      <c r="E33" s="62"/>
      <c r="F33" s="63"/>
      <c r="H33" s="51">
        <f>IF(C5="kg",ROUND(C28+D28+E28+H31,0),ROUND((C28+D28+E28+H31)/2.2,0))</f>
        <v>4</v>
      </c>
      <c r="I33" s="51" t="s">
        <v>27</v>
      </c>
      <c r="J33" s="6"/>
      <c r="K33" s="6"/>
      <c r="L33" s="6"/>
      <c r="Q33" s="51"/>
      <c r="R33" s="6"/>
      <c r="S33" s="6"/>
      <c r="T33" s="6"/>
    </row>
  </sheetData>
  <sheetProtection sheet="1" selectLockedCells="1"/>
  <mergeCells count="13">
    <mergeCell ref="A1:S2"/>
    <mergeCell ref="A3:E3"/>
    <mergeCell ref="H5:K5"/>
    <mergeCell ref="P5:P6"/>
    <mergeCell ref="Q5:Q6"/>
    <mergeCell ref="R5:R6"/>
    <mergeCell ref="H20:M25"/>
    <mergeCell ref="H12:I12"/>
    <mergeCell ref="H13:I13"/>
    <mergeCell ref="H14:I14"/>
    <mergeCell ref="H15:I15"/>
    <mergeCell ref="H17:N17"/>
    <mergeCell ref="H18:N18"/>
  </mergeCells>
  <dataValidations count="2">
    <dataValidation type="list" operator="equal" showErrorMessage="1" sqref="C5" xr:uid="{00000000-0002-0000-0000-000000000000}">
      <formula1>"kg,lbs"</formula1>
      <formula2>0</formula2>
    </dataValidation>
    <dataValidation type="list" operator="equal" showErrorMessage="1" sqref="B8:B27" xr:uid="{00000000-0002-0000-0000-000001000000}">
      <formula1>Ingredients</formula1>
      <formula2>0</formula2>
    </dataValidation>
  </dataValidations>
  <pageMargins left="0.78749999999999998" right="0.78749999999999998" top="1.0249999999999999" bottom="1.0249999999999999" header="0.78749999999999998" footer="0.78749999999999998"/>
  <pageSetup paperSize="9" orientation="portrait" useFirstPageNumber="1" horizontalDpi="300" verticalDpi="300"/>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1"/>
  <sheetViews>
    <sheetView showGridLines="0" workbookViewId="0">
      <selection activeCell="A3" sqref="A3"/>
    </sheetView>
  </sheetViews>
  <sheetFormatPr defaultColWidth="11.0546875" defaultRowHeight="12.75" customHeight="1" x14ac:dyDescent="0.15"/>
  <cols>
    <col min="1" max="1" width="35.05859375" customWidth="1"/>
    <col min="2" max="4" width="15.23828125" customWidth="1"/>
  </cols>
  <sheetData>
    <row r="1" spans="1:4" ht="240.95" customHeight="1" x14ac:dyDescent="0.15">
      <c r="A1" s="79" t="s">
        <v>28</v>
      </c>
      <c r="B1" s="79"/>
      <c r="C1" s="79"/>
      <c r="D1" s="79"/>
    </row>
    <row r="2" spans="1:4" ht="12.75" customHeight="1" x14ac:dyDescent="0.15">
      <c r="A2" s="1" t="s">
        <v>29</v>
      </c>
      <c r="B2" s="1" t="s">
        <v>30</v>
      </c>
      <c r="C2" s="1" t="s">
        <v>31</v>
      </c>
      <c r="D2" s="1" t="s">
        <v>32</v>
      </c>
    </row>
    <row r="3" spans="1:4" ht="14.65" customHeight="1" x14ac:dyDescent="0.15">
      <c r="A3" s="1" t="s">
        <v>33</v>
      </c>
      <c r="B3" s="1">
        <v>100</v>
      </c>
      <c r="C3" s="1">
        <v>0</v>
      </c>
      <c r="D3" s="1">
        <v>0</v>
      </c>
    </row>
    <row r="4" spans="1:4" ht="14.65" customHeight="1" x14ac:dyDescent="0.15">
      <c r="A4" s="1" t="s">
        <v>34</v>
      </c>
      <c r="B4" s="1">
        <v>0</v>
      </c>
      <c r="C4" s="1">
        <v>0</v>
      </c>
      <c r="D4" s="1">
        <v>100</v>
      </c>
    </row>
    <row r="5" spans="1:4" ht="14.65" customHeight="1" x14ac:dyDescent="0.15">
      <c r="A5" s="1" t="s">
        <v>14</v>
      </c>
      <c r="B5" s="1">
        <v>0</v>
      </c>
      <c r="C5" s="1">
        <v>0</v>
      </c>
      <c r="D5" s="1">
        <v>100</v>
      </c>
    </row>
    <row r="6" spans="1:4" ht="14.65" customHeight="1" x14ac:dyDescent="0.15">
      <c r="A6" t="s">
        <v>35</v>
      </c>
      <c r="B6" s="66">
        <v>48</v>
      </c>
      <c r="C6">
        <v>52</v>
      </c>
      <c r="D6">
        <v>0</v>
      </c>
    </row>
    <row r="7" spans="1:4" ht="14.65" customHeight="1" x14ac:dyDescent="0.15">
      <c r="A7" s="67" t="s">
        <v>11</v>
      </c>
      <c r="B7" s="67">
        <v>100</v>
      </c>
      <c r="C7" s="67">
        <v>0</v>
      </c>
      <c r="D7" s="67">
        <v>0</v>
      </c>
    </row>
    <row r="8" spans="1:4" ht="14.65" customHeight="1" x14ac:dyDescent="0.15">
      <c r="A8" t="s">
        <v>36</v>
      </c>
      <c r="B8" s="66">
        <v>100</v>
      </c>
      <c r="C8">
        <v>0</v>
      </c>
      <c r="D8">
        <v>0</v>
      </c>
    </row>
    <row r="9" spans="1:4" ht="14.65" customHeight="1" x14ac:dyDescent="0.15">
      <c r="A9" s="68" t="s">
        <v>37</v>
      </c>
      <c r="B9" s="68">
        <v>0</v>
      </c>
      <c r="C9" s="1">
        <v>100</v>
      </c>
      <c r="D9" s="1">
        <v>0</v>
      </c>
    </row>
    <row r="10" spans="1:4" ht="14.65" customHeight="1" x14ac:dyDescent="0.15">
      <c r="A10" s="68" t="s">
        <v>38</v>
      </c>
      <c r="B10" s="68">
        <v>0</v>
      </c>
      <c r="C10" s="1">
        <v>416.66699999999997</v>
      </c>
      <c r="D10" s="1">
        <v>0</v>
      </c>
    </row>
    <row r="11" spans="1:4" ht="14.65" customHeight="1" x14ac:dyDescent="0.15">
      <c r="A11" s="68" t="s">
        <v>39</v>
      </c>
      <c r="B11" s="68">
        <v>50</v>
      </c>
      <c r="C11" s="1">
        <v>50</v>
      </c>
      <c r="D11" s="1">
        <v>0</v>
      </c>
    </row>
    <row r="12" spans="1:4" ht="14.65" customHeight="1" x14ac:dyDescent="0.15">
      <c r="A12" s="68" t="s">
        <v>40</v>
      </c>
      <c r="B12" s="68">
        <v>100</v>
      </c>
      <c r="C12" s="1">
        <v>0</v>
      </c>
      <c r="D12" s="1">
        <v>0</v>
      </c>
    </row>
    <row r="13" spans="1:4" ht="14.65" customHeight="1" x14ac:dyDescent="0.15">
      <c r="A13" s="68" t="s">
        <v>41</v>
      </c>
      <c r="B13" s="68">
        <v>80</v>
      </c>
      <c r="C13" s="1">
        <v>20</v>
      </c>
      <c r="D13" s="1">
        <v>0</v>
      </c>
    </row>
    <row r="14" spans="1:4" ht="12.75" customHeight="1" x14ac:dyDescent="0.15">
      <c r="A14" t="s">
        <v>42</v>
      </c>
      <c r="B14" s="66">
        <v>66</v>
      </c>
      <c r="C14">
        <v>33</v>
      </c>
      <c r="D14">
        <v>0</v>
      </c>
    </row>
    <row r="15" spans="1:4" ht="14.65" customHeight="1" x14ac:dyDescent="0.15">
      <c r="A15" t="s">
        <v>43</v>
      </c>
      <c r="B15" s="66">
        <v>40</v>
      </c>
      <c r="C15">
        <v>60</v>
      </c>
      <c r="D15">
        <v>0</v>
      </c>
    </row>
    <row r="16" spans="1:4" ht="14.65" customHeight="1" x14ac:dyDescent="0.15">
      <c r="A16" t="s">
        <v>44</v>
      </c>
      <c r="B16" s="66">
        <v>56</v>
      </c>
      <c r="C16">
        <v>44</v>
      </c>
      <c r="D16">
        <v>0</v>
      </c>
    </row>
    <row r="17" spans="1:4" ht="14.65" customHeight="1" x14ac:dyDescent="0.15">
      <c r="A17" s="1" t="s">
        <v>45</v>
      </c>
      <c r="B17" s="1">
        <v>100</v>
      </c>
      <c r="C17" s="1">
        <v>0</v>
      </c>
      <c r="D17" s="1">
        <v>0</v>
      </c>
    </row>
    <row r="18" spans="1:4" ht="14.65" customHeight="1" x14ac:dyDescent="0.15">
      <c r="A18" s="1" t="s">
        <v>12</v>
      </c>
      <c r="B18" s="1">
        <v>100</v>
      </c>
      <c r="C18" s="1">
        <v>0</v>
      </c>
      <c r="D18" s="1">
        <v>0</v>
      </c>
    </row>
    <row r="19" spans="1:4" ht="14.65" customHeight="1" x14ac:dyDescent="0.15">
      <c r="A19" s="68" t="s">
        <v>46</v>
      </c>
      <c r="B19" s="68">
        <v>73</v>
      </c>
      <c r="C19" s="1">
        <v>27</v>
      </c>
      <c r="D19" s="1">
        <v>0</v>
      </c>
    </row>
    <row r="20" spans="1:4" ht="14.65" customHeight="1" x14ac:dyDescent="0.15">
      <c r="A20" s="1" t="s">
        <v>47</v>
      </c>
      <c r="B20" s="1">
        <v>0</v>
      </c>
      <c r="C20" s="1">
        <v>0</v>
      </c>
      <c r="D20" s="1">
        <v>100</v>
      </c>
    </row>
    <row r="21" spans="1:4" ht="14.65" customHeight="1" x14ac:dyDescent="0.15">
      <c r="A21" s="68" t="s">
        <v>48</v>
      </c>
      <c r="B21" s="68">
        <v>25</v>
      </c>
      <c r="C21" s="1">
        <v>75</v>
      </c>
      <c r="D21" s="1">
        <v>0</v>
      </c>
    </row>
    <row r="22" spans="1:4" ht="14.65" customHeight="1" x14ac:dyDescent="0.15">
      <c r="A22" s="68" t="s">
        <v>49</v>
      </c>
      <c r="B22" s="68">
        <v>64</v>
      </c>
      <c r="C22" s="1">
        <v>36</v>
      </c>
      <c r="D22" s="1">
        <v>0</v>
      </c>
    </row>
    <row r="23" spans="1:4" ht="12.75" customHeight="1" x14ac:dyDescent="0.15">
      <c r="A23" s="1" t="s">
        <v>50</v>
      </c>
      <c r="B23" s="1">
        <v>0</v>
      </c>
      <c r="C23" s="1">
        <v>100</v>
      </c>
      <c r="D23" s="1">
        <v>0</v>
      </c>
    </row>
    <row r="24" spans="1:4" ht="12.75" customHeight="1" x14ac:dyDescent="0.15">
      <c r="A24" s="1" t="s">
        <v>51</v>
      </c>
      <c r="B24" s="1">
        <v>100</v>
      </c>
      <c r="C24" s="1">
        <v>0</v>
      </c>
      <c r="D24" s="1">
        <v>0</v>
      </c>
    </row>
    <row r="25" spans="1:4" ht="12.75" customHeight="1" x14ac:dyDescent="0.15">
      <c r="A25" s="68" t="s">
        <v>52</v>
      </c>
      <c r="B25" s="68">
        <v>79</v>
      </c>
      <c r="C25" s="1">
        <v>21</v>
      </c>
      <c r="D25" s="1">
        <v>0</v>
      </c>
    </row>
    <row r="26" spans="1:4" ht="12.75" customHeight="1" x14ac:dyDescent="0.15">
      <c r="A26" s="68" t="s">
        <v>53</v>
      </c>
      <c r="B26" s="68">
        <v>78</v>
      </c>
      <c r="C26" s="1">
        <v>22</v>
      </c>
      <c r="D26" s="1">
        <v>0</v>
      </c>
    </row>
    <row r="27" spans="1:4" ht="12.75" customHeight="1" x14ac:dyDescent="0.15">
      <c r="A27" s="68" t="s">
        <v>10</v>
      </c>
      <c r="B27" s="68">
        <v>70</v>
      </c>
      <c r="C27" s="1">
        <v>30</v>
      </c>
      <c r="D27" s="1">
        <v>0</v>
      </c>
    </row>
    <row r="28" spans="1:4" ht="12.75" customHeight="1" x14ac:dyDescent="0.15">
      <c r="A28" s="68" t="s">
        <v>54</v>
      </c>
      <c r="B28" s="68">
        <v>54</v>
      </c>
      <c r="C28" s="1">
        <v>46</v>
      </c>
      <c r="D28" s="1">
        <v>0</v>
      </c>
    </row>
    <row r="29" spans="1:4" ht="12.75" customHeight="1" x14ac:dyDescent="0.15">
      <c r="A29" t="s">
        <v>55</v>
      </c>
      <c r="B29" s="66">
        <v>61</v>
      </c>
      <c r="C29">
        <v>39</v>
      </c>
      <c r="D29">
        <v>0</v>
      </c>
    </row>
    <row r="30" spans="1:4" ht="12.75" customHeight="1" x14ac:dyDescent="0.15">
      <c r="A30" t="s">
        <v>56</v>
      </c>
      <c r="B30" s="66">
        <v>40</v>
      </c>
      <c r="C30">
        <v>60</v>
      </c>
      <c r="D30">
        <v>0</v>
      </c>
    </row>
    <row r="31" spans="1:4" ht="12.75" customHeight="1" x14ac:dyDescent="0.15">
      <c r="A31" t="s">
        <v>57</v>
      </c>
      <c r="B31" s="66">
        <v>25</v>
      </c>
      <c r="C31">
        <v>75</v>
      </c>
      <c r="D31">
        <v>0</v>
      </c>
    </row>
    <row r="32" spans="1:4" ht="12.75" customHeight="1" x14ac:dyDescent="0.15">
      <c r="A32" t="s">
        <v>58</v>
      </c>
      <c r="B32" s="66">
        <v>25</v>
      </c>
      <c r="C32">
        <v>75</v>
      </c>
      <c r="D32">
        <v>0</v>
      </c>
    </row>
    <row r="33" spans="1:4" ht="12.75" customHeight="1" x14ac:dyDescent="0.15">
      <c r="A33" t="s">
        <v>59</v>
      </c>
      <c r="B33" s="66">
        <v>50</v>
      </c>
      <c r="C33">
        <v>50</v>
      </c>
      <c r="D33">
        <v>0</v>
      </c>
    </row>
    <row r="34" spans="1:4" ht="12.75" customHeight="1" x14ac:dyDescent="0.15">
      <c r="A34" t="s">
        <v>60</v>
      </c>
      <c r="B34" s="66">
        <v>72</v>
      </c>
      <c r="C34">
        <v>28</v>
      </c>
      <c r="D34">
        <v>0</v>
      </c>
    </row>
    <row r="35" spans="1:4" ht="12.75" customHeight="1" x14ac:dyDescent="0.15">
      <c r="A35" t="s">
        <v>61</v>
      </c>
      <c r="B35" s="66">
        <v>85</v>
      </c>
      <c r="C35">
        <v>15</v>
      </c>
      <c r="D35">
        <v>0</v>
      </c>
    </row>
    <row r="36" spans="1:4" ht="12.75" customHeight="1" x14ac:dyDescent="0.15">
      <c r="A36" t="s">
        <v>62</v>
      </c>
      <c r="B36" s="66">
        <v>54</v>
      </c>
      <c r="C36">
        <v>46</v>
      </c>
      <c r="D36">
        <v>0</v>
      </c>
    </row>
    <row r="37" spans="1:4" ht="12.75" customHeight="1" x14ac:dyDescent="0.15">
      <c r="A37" t="s">
        <v>63</v>
      </c>
      <c r="B37" s="66">
        <v>80</v>
      </c>
      <c r="C37">
        <v>10</v>
      </c>
      <c r="D37">
        <v>10</v>
      </c>
    </row>
    <row r="38" spans="1:4" ht="12.75" customHeight="1" x14ac:dyDescent="0.15">
      <c r="A38" t="s">
        <v>64</v>
      </c>
      <c r="B38" s="66">
        <v>100</v>
      </c>
      <c r="C38">
        <v>0</v>
      </c>
      <c r="D38">
        <v>0</v>
      </c>
    </row>
    <row r="39" spans="1:4" ht="12.75" customHeight="1" x14ac:dyDescent="0.15">
      <c r="A39" t="s">
        <v>65</v>
      </c>
      <c r="B39" s="66">
        <v>91</v>
      </c>
      <c r="C39">
        <v>9</v>
      </c>
      <c r="D39">
        <v>0</v>
      </c>
    </row>
    <row r="40" spans="1:4" ht="12.75" customHeight="1" x14ac:dyDescent="0.15">
      <c r="A40" t="s">
        <v>66</v>
      </c>
      <c r="B40" s="66">
        <v>72</v>
      </c>
      <c r="C40">
        <v>28</v>
      </c>
      <c r="D40">
        <v>0</v>
      </c>
    </row>
    <row r="41" spans="1:4" ht="12.75" customHeight="1" x14ac:dyDescent="0.15">
      <c r="A41" t="s">
        <v>67</v>
      </c>
      <c r="B41" s="66">
        <v>94</v>
      </c>
      <c r="C41">
        <v>6</v>
      </c>
      <c r="D41">
        <v>0</v>
      </c>
    </row>
    <row r="42" spans="1:4" ht="12.75" customHeight="1" x14ac:dyDescent="0.15">
      <c r="A42" t="s">
        <v>68</v>
      </c>
      <c r="B42" s="66">
        <v>83</v>
      </c>
      <c r="C42">
        <v>17</v>
      </c>
      <c r="D42">
        <v>0</v>
      </c>
    </row>
    <row r="43" spans="1:4" ht="12.75" customHeight="1" x14ac:dyDescent="0.15">
      <c r="A43" t="s">
        <v>69</v>
      </c>
      <c r="B43" s="66">
        <v>0</v>
      </c>
      <c r="C43">
        <v>0</v>
      </c>
      <c r="D43">
        <v>100</v>
      </c>
    </row>
    <row r="44" spans="1:4" ht="12.75" customHeight="1" x14ac:dyDescent="0.15">
      <c r="A44" t="s">
        <v>70</v>
      </c>
      <c r="B44" s="66">
        <v>72</v>
      </c>
      <c r="C44">
        <v>28</v>
      </c>
      <c r="D44">
        <v>0</v>
      </c>
    </row>
    <row r="45" spans="1:4" ht="12.75" customHeight="1" x14ac:dyDescent="0.15">
      <c r="A45" t="s">
        <v>71</v>
      </c>
      <c r="B45" s="66">
        <v>74</v>
      </c>
      <c r="C45">
        <v>26</v>
      </c>
      <c r="D45">
        <v>0</v>
      </c>
    </row>
    <row r="46" spans="1:4" ht="12.75" customHeight="1" x14ac:dyDescent="0.15">
      <c r="A46" t="s">
        <v>72</v>
      </c>
      <c r="B46" s="66">
        <v>86</v>
      </c>
      <c r="C46">
        <v>14</v>
      </c>
      <c r="D46">
        <v>0</v>
      </c>
    </row>
    <row r="47" spans="1:4" ht="12.75" customHeight="1" x14ac:dyDescent="0.15">
      <c r="A47" t="s">
        <v>73</v>
      </c>
      <c r="B47" s="66">
        <v>100</v>
      </c>
      <c r="C47">
        <v>0</v>
      </c>
      <c r="D47">
        <v>0</v>
      </c>
    </row>
    <row r="48" spans="1:4" ht="12.75" customHeight="1" x14ac:dyDescent="0.15">
      <c r="A48" t="s">
        <v>74</v>
      </c>
      <c r="B48" s="66">
        <v>95</v>
      </c>
      <c r="C48">
        <v>5</v>
      </c>
      <c r="D48">
        <v>0</v>
      </c>
    </row>
    <row r="49" spans="1:4" ht="12.75" customHeight="1" x14ac:dyDescent="0.15">
      <c r="A49" t="s">
        <v>75</v>
      </c>
      <c r="B49" s="66">
        <v>90</v>
      </c>
      <c r="C49">
        <v>10</v>
      </c>
      <c r="D49">
        <v>0</v>
      </c>
    </row>
    <row r="50" spans="1:4" ht="12.75" customHeight="1" x14ac:dyDescent="0.15">
      <c r="A50" t="s">
        <v>76</v>
      </c>
      <c r="B50" s="66">
        <v>85</v>
      </c>
      <c r="C50">
        <v>15</v>
      </c>
      <c r="D50">
        <v>0</v>
      </c>
    </row>
    <row r="51" spans="1:4" ht="12.75" customHeight="1" x14ac:dyDescent="0.15">
      <c r="A51" t="s">
        <v>77</v>
      </c>
      <c r="B51" s="66">
        <v>80</v>
      </c>
      <c r="C51">
        <v>20</v>
      </c>
      <c r="D51">
        <v>0</v>
      </c>
    </row>
    <row r="52" spans="1:4" ht="12.75" customHeight="1" x14ac:dyDescent="0.15">
      <c r="A52" t="s">
        <v>78</v>
      </c>
      <c r="B52" s="66">
        <v>75</v>
      </c>
      <c r="C52">
        <v>25</v>
      </c>
      <c r="D52">
        <v>0</v>
      </c>
    </row>
    <row r="53" spans="1:4" ht="12.75" customHeight="1" x14ac:dyDescent="0.15">
      <c r="A53" t="s">
        <v>79</v>
      </c>
      <c r="B53" s="66">
        <v>70</v>
      </c>
      <c r="C53">
        <v>30</v>
      </c>
      <c r="D53">
        <v>0</v>
      </c>
    </row>
    <row r="54" spans="1:4" ht="12.75" customHeight="1" x14ac:dyDescent="0.15">
      <c r="A54" t="s">
        <v>80</v>
      </c>
      <c r="B54" s="66">
        <v>65</v>
      </c>
      <c r="C54">
        <v>35</v>
      </c>
      <c r="D54">
        <v>0</v>
      </c>
    </row>
    <row r="55" spans="1:4" ht="12.75" customHeight="1" x14ac:dyDescent="0.15">
      <c r="A55" t="s">
        <v>81</v>
      </c>
      <c r="B55" s="66">
        <v>60</v>
      </c>
      <c r="C55">
        <v>40</v>
      </c>
      <c r="D55">
        <v>0</v>
      </c>
    </row>
    <row r="56" spans="1:4" ht="12.75" customHeight="1" x14ac:dyDescent="0.15">
      <c r="A56" t="s">
        <v>82</v>
      </c>
      <c r="B56" s="66">
        <v>55</v>
      </c>
      <c r="C56">
        <v>45</v>
      </c>
      <c r="D56">
        <v>0</v>
      </c>
    </row>
    <row r="57" spans="1:4" ht="12.75" customHeight="1" x14ac:dyDescent="0.15">
      <c r="A57" t="s">
        <v>83</v>
      </c>
      <c r="B57" s="66">
        <v>50</v>
      </c>
      <c r="C57">
        <v>50</v>
      </c>
      <c r="D57">
        <v>0</v>
      </c>
    </row>
    <row r="58" spans="1:4" ht="12.75" customHeight="1" x14ac:dyDescent="0.15">
      <c r="A58" t="s">
        <v>84</v>
      </c>
      <c r="B58" s="66">
        <v>45</v>
      </c>
      <c r="C58">
        <v>55</v>
      </c>
      <c r="D58">
        <v>0</v>
      </c>
    </row>
    <row r="59" spans="1:4" ht="12.75" customHeight="1" x14ac:dyDescent="0.15">
      <c r="A59" t="s">
        <v>85</v>
      </c>
      <c r="B59" s="66">
        <v>40</v>
      </c>
      <c r="C59">
        <v>60</v>
      </c>
      <c r="D59">
        <v>0</v>
      </c>
    </row>
    <row r="60" spans="1:4" ht="12.75" customHeight="1" x14ac:dyDescent="0.15">
      <c r="A60" t="s">
        <v>86</v>
      </c>
      <c r="B60" s="66">
        <v>70</v>
      </c>
      <c r="C60">
        <v>30</v>
      </c>
      <c r="D60">
        <v>0</v>
      </c>
    </row>
    <row r="61" spans="1:4" ht="12.75" customHeight="1" x14ac:dyDescent="0.15">
      <c r="A61" t="s">
        <v>87</v>
      </c>
      <c r="B61" s="66">
        <v>100</v>
      </c>
      <c r="C61">
        <v>0</v>
      </c>
      <c r="D61">
        <v>0</v>
      </c>
    </row>
    <row r="62" spans="1:4" ht="12.75" customHeight="1" x14ac:dyDescent="0.15">
      <c r="A62" t="s">
        <v>88</v>
      </c>
      <c r="B62" s="66">
        <v>70</v>
      </c>
      <c r="C62">
        <v>30</v>
      </c>
      <c r="D62">
        <v>0</v>
      </c>
    </row>
    <row r="63" spans="1:4" ht="12.75" customHeight="1" x14ac:dyDescent="0.15">
      <c r="A63" t="s">
        <v>89</v>
      </c>
      <c r="B63" s="66">
        <v>70</v>
      </c>
      <c r="C63">
        <v>30</v>
      </c>
      <c r="D63">
        <v>0</v>
      </c>
    </row>
    <row r="64" spans="1:4" ht="12.75" customHeight="1" x14ac:dyDescent="0.15">
      <c r="A64" t="s">
        <v>90</v>
      </c>
      <c r="B64" s="66">
        <v>0</v>
      </c>
      <c r="C64">
        <v>2500</v>
      </c>
      <c r="D64">
        <v>0</v>
      </c>
    </row>
    <row r="65" spans="1:4" ht="12.75" customHeight="1" x14ac:dyDescent="0.15">
      <c r="A65" t="s">
        <v>91</v>
      </c>
      <c r="B65" s="66">
        <v>73</v>
      </c>
      <c r="C65">
        <v>27</v>
      </c>
      <c r="D65">
        <v>0</v>
      </c>
    </row>
    <row r="66" spans="1:4" ht="12.75" customHeight="1" x14ac:dyDescent="0.15">
      <c r="A66" t="s">
        <v>92</v>
      </c>
      <c r="B66" s="66">
        <v>70</v>
      </c>
      <c r="C66">
        <v>30</v>
      </c>
      <c r="D66">
        <v>0</v>
      </c>
    </row>
    <row r="67" spans="1:4" ht="12.75" customHeight="1" x14ac:dyDescent="0.15">
      <c r="A67" t="s">
        <v>93</v>
      </c>
      <c r="B67" s="66">
        <v>59</v>
      </c>
      <c r="C67">
        <v>41</v>
      </c>
      <c r="D67">
        <v>0</v>
      </c>
    </row>
    <row r="68" spans="1:4" ht="12.75" customHeight="1" x14ac:dyDescent="0.15">
      <c r="A68" t="s">
        <v>94</v>
      </c>
      <c r="B68" s="66">
        <v>90</v>
      </c>
      <c r="C68">
        <v>10</v>
      </c>
      <c r="D68">
        <v>0</v>
      </c>
    </row>
    <row r="69" spans="1:4" ht="12.75" customHeight="1" x14ac:dyDescent="0.15">
      <c r="A69" t="s">
        <v>95</v>
      </c>
      <c r="B69" s="66">
        <v>79</v>
      </c>
      <c r="C69">
        <v>21</v>
      </c>
      <c r="D69">
        <v>0</v>
      </c>
    </row>
    <row r="70" spans="1:4" ht="12.75" customHeight="1" x14ac:dyDescent="0.15">
      <c r="A70" t="s">
        <v>96</v>
      </c>
      <c r="B70" s="66">
        <v>83</v>
      </c>
      <c r="C70">
        <v>17</v>
      </c>
      <c r="D70">
        <v>0</v>
      </c>
    </row>
    <row r="71" spans="1:4" ht="12.75" customHeight="1" x14ac:dyDescent="0.15">
      <c r="A71" t="s">
        <v>97</v>
      </c>
      <c r="B71" s="66">
        <v>58</v>
      </c>
      <c r="C71">
        <v>42</v>
      </c>
      <c r="D71">
        <v>0</v>
      </c>
    </row>
    <row r="72" spans="1:4" ht="12.75" customHeight="1" x14ac:dyDescent="0.15">
      <c r="A72" t="s">
        <v>98</v>
      </c>
      <c r="B72" s="66">
        <v>85</v>
      </c>
      <c r="C72">
        <v>15</v>
      </c>
      <c r="D72">
        <v>0</v>
      </c>
    </row>
    <row r="73" spans="1:4" ht="12.75" customHeight="1" x14ac:dyDescent="0.15">
      <c r="A73" t="s">
        <v>99</v>
      </c>
      <c r="B73" s="66">
        <v>61</v>
      </c>
      <c r="C73">
        <v>39</v>
      </c>
      <c r="D73">
        <v>0</v>
      </c>
    </row>
    <row r="74" spans="1:4" ht="12.75" customHeight="1" x14ac:dyDescent="0.15">
      <c r="A74" t="s">
        <v>100</v>
      </c>
      <c r="B74" s="66">
        <v>67</v>
      </c>
      <c r="C74">
        <v>33</v>
      </c>
      <c r="D74">
        <v>0</v>
      </c>
    </row>
    <row r="75" spans="1:4" ht="12.75" customHeight="1" x14ac:dyDescent="0.15">
      <c r="A75" t="s">
        <v>101</v>
      </c>
      <c r="B75" s="66">
        <v>75</v>
      </c>
      <c r="C75">
        <v>5</v>
      </c>
      <c r="D75">
        <v>20</v>
      </c>
    </row>
    <row r="76" spans="1:4" ht="12.75" customHeight="1" x14ac:dyDescent="0.15">
      <c r="A76" t="s">
        <v>102</v>
      </c>
      <c r="B76" s="66">
        <v>50</v>
      </c>
      <c r="C76">
        <v>15</v>
      </c>
      <c r="D76">
        <v>35</v>
      </c>
    </row>
    <row r="77" spans="1:4" ht="12.75" customHeight="1" x14ac:dyDescent="0.15">
      <c r="A77" t="s">
        <v>103</v>
      </c>
      <c r="B77" s="66">
        <v>50</v>
      </c>
      <c r="C77">
        <v>20</v>
      </c>
      <c r="D77">
        <v>30</v>
      </c>
    </row>
    <row r="78" spans="1:4" ht="12.75" customHeight="1" x14ac:dyDescent="0.15">
      <c r="A78" t="s">
        <v>104</v>
      </c>
      <c r="B78" s="66">
        <v>94</v>
      </c>
      <c r="C78">
        <v>3</v>
      </c>
      <c r="D78">
        <v>3</v>
      </c>
    </row>
    <row r="79" spans="1:4" ht="12.75" customHeight="1" x14ac:dyDescent="0.15">
      <c r="A79" t="s">
        <v>105</v>
      </c>
      <c r="B79" s="66">
        <v>85</v>
      </c>
      <c r="C79">
        <v>10</v>
      </c>
      <c r="D79">
        <v>5</v>
      </c>
    </row>
    <row r="80" spans="1:4" ht="12.75" customHeight="1" x14ac:dyDescent="0.15">
      <c r="A80" t="s">
        <v>106</v>
      </c>
      <c r="B80" s="66">
        <v>100</v>
      </c>
      <c r="C80">
        <v>0</v>
      </c>
      <c r="D80">
        <v>0</v>
      </c>
    </row>
    <row r="81" spans="1:4" ht="12.75" customHeight="1" x14ac:dyDescent="0.15">
      <c r="A81" t="s">
        <v>107</v>
      </c>
      <c r="B81" s="66">
        <v>0</v>
      </c>
      <c r="C81">
        <v>0</v>
      </c>
      <c r="D81">
        <v>100</v>
      </c>
    </row>
  </sheetData>
  <sheetProtection sheet="1" selectLockedCells="1"/>
  <mergeCells count="1">
    <mergeCell ref="A1:D1"/>
  </mergeCells>
  <pageMargins left="0.78749999999999998" right="0.78749999999999998" top="1.0249999999999999" bottom="1.0249999999999999" header="0.78749999999999998" footer="0.78749999999999998"/>
  <pageSetup paperSize="9" firstPageNumber="0" orientation="portrait" horizontalDpi="300" verticalDpi="300"/>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Food Calculator</vt:lpstr>
      <vt:lpstr>Database</vt:lpstr>
      <vt:lpstr>IngredientLookup</vt:lpstr>
      <vt:lpstr>Ingredients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Nikki McDavid</dc:creator>
  <cp:lastModifiedBy>X</cp:lastModifiedBy>
  <dcterms:created xsi:type="dcterms:W3CDTF">2022-01-29T14:12:05Z</dcterms:created>
  <dcterms:modified xsi:type="dcterms:W3CDTF">2022-01-29T14:12:05Z</dcterms:modified>
</cp:coreProperties>
</file>